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Campbell Watson" algorithmName="SHA-512" hashValue="QFtoUOitQma/HR8umIqbfRERXaVygcg1mQGRq728soZL3tiRHG6Cq9HfOrHEYRSPsR6BcLRhLQ1MqipEyb95Vw==" saltValue="dR2qaX4I1XAsYzyp+NgRt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watsonc3\Dropbox\Thesis\Writing\Thesis chapters\Appendices\"/>
    </mc:Choice>
  </mc:AlternateContent>
  <bookViews>
    <workbookView xWindow="0" yWindow="0" windowWidth="25605" windowHeight="15525"/>
  </bookViews>
  <sheets>
    <sheet name="WHB integral" sheetId="4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4" l="1"/>
  <c r="G3" i="4"/>
  <c r="G8" i="4"/>
  <c r="F5" i="4"/>
  <c r="G9" i="4"/>
  <c r="F3" i="4"/>
  <c r="E3" i="4"/>
  <c r="F4" i="4"/>
  <c r="F6" i="4"/>
  <c r="V5" i="4"/>
  <c r="V6" i="4"/>
  <c r="V7" i="4"/>
  <c r="V8" i="4"/>
  <c r="V9" i="4"/>
  <c r="V10" i="4"/>
  <c r="V11" i="4"/>
  <c r="V12" i="4"/>
  <c r="V13" i="4"/>
  <c r="V14" i="4"/>
  <c r="V15" i="4"/>
  <c r="V4" i="4"/>
  <c r="U15" i="4"/>
  <c r="U14" i="4"/>
  <c r="U13" i="4"/>
  <c r="U12" i="4"/>
  <c r="U11" i="4"/>
  <c r="U10" i="4"/>
  <c r="U9" i="4"/>
  <c r="U8" i="4"/>
  <c r="U7" i="4"/>
  <c r="U6" i="4"/>
  <c r="U5" i="4"/>
  <c r="U4" i="4"/>
  <c r="F7" i="4"/>
  <c r="T5" i="4"/>
  <c r="T15" i="4"/>
  <c r="T14" i="4"/>
  <c r="T13" i="4"/>
  <c r="T12" i="4"/>
  <c r="T11" i="4"/>
  <c r="T10" i="4"/>
  <c r="T9" i="4"/>
  <c r="T8" i="4"/>
  <c r="T7" i="4"/>
  <c r="T6" i="4"/>
  <c r="Q4" i="4"/>
  <c r="P4" i="4"/>
  <c r="O3" i="4"/>
  <c r="N3" i="4"/>
  <c r="M3" i="4"/>
  <c r="L3" i="4"/>
  <c r="K3" i="4"/>
  <c r="J3" i="4"/>
  <c r="I3" i="4"/>
  <c r="H3" i="4"/>
  <c r="T4" i="4"/>
  <c r="P42" i="4"/>
  <c r="O38" i="4"/>
  <c r="N35" i="4"/>
  <c r="M31" i="4"/>
  <c r="L27" i="4"/>
  <c r="K24" i="4"/>
  <c r="J22" i="4"/>
  <c r="I19" i="4"/>
  <c r="H15" i="4"/>
  <c r="G11" i="4"/>
  <c r="Q45" i="4"/>
  <c r="Q43" i="4"/>
  <c r="P40" i="4"/>
  <c r="P39" i="4"/>
  <c r="N34" i="4"/>
  <c r="O37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L4" i="4"/>
  <c r="M4" i="4"/>
  <c r="N4" i="4"/>
  <c r="O4" i="4"/>
  <c r="L5" i="4"/>
  <c r="M5" i="4"/>
  <c r="N5" i="4"/>
  <c r="O5" i="4"/>
  <c r="L6" i="4"/>
  <c r="M6" i="4"/>
  <c r="N6" i="4"/>
  <c r="O6" i="4"/>
  <c r="L7" i="4"/>
  <c r="M7" i="4"/>
  <c r="N7" i="4"/>
  <c r="O7" i="4"/>
  <c r="L8" i="4"/>
  <c r="M8" i="4"/>
  <c r="N8" i="4"/>
  <c r="O8" i="4"/>
  <c r="L9" i="4"/>
  <c r="M9" i="4"/>
  <c r="N9" i="4"/>
  <c r="O9" i="4"/>
  <c r="L10" i="4"/>
  <c r="M10" i="4"/>
  <c r="N10" i="4"/>
  <c r="O10" i="4"/>
  <c r="L11" i="4"/>
  <c r="M11" i="4"/>
  <c r="N11" i="4"/>
  <c r="O11" i="4"/>
  <c r="L12" i="4"/>
  <c r="M12" i="4"/>
  <c r="N12" i="4"/>
  <c r="O12" i="4"/>
  <c r="L13" i="4"/>
  <c r="M13" i="4"/>
  <c r="N13" i="4"/>
  <c r="O13" i="4"/>
  <c r="L14" i="4"/>
  <c r="M14" i="4"/>
  <c r="N14" i="4"/>
  <c r="O14" i="4"/>
  <c r="L15" i="4"/>
  <c r="M15" i="4"/>
  <c r="N15" i="4"/>
  <c r="O15" i="4"/>
  <c r="L16" i="4"/>
  <c r="M16" i="4"/>
  <c r="N16" i="4"/>
  <c r="O16" i="4"/>
  <c r="L17" i="4"/>
  <c r="M17" i="4"/>
  <c r="N17" i="4"/>
  <c r="O17" i="4"/>
  <c r="L18" i="4"/>
  <c r="M18" i="4"/>
  <c r="N18" i="4"/>
  <c r="O18" i="4"/>
  <c r="L19" i="4"/>
  <c r="M19" i="4"/>
  <c r="N19" i="4"/>
  <c r="O19" i="4"/>
  <c r="L20" i="4"/>
  <c r="M20" i="4"/>
  <c r="N20" i="4"/>
  <c r="O20" i="4"/>
  <c r="L21" i="4"/>
  <c r="M21" i="4"/>
  <c r="N21" i="4"/>
  <c r="O21" i="4"/>
  <c r="L22" i="4"/>
  <c r="M22" i="4"/>
  <c r="N22" i="4"/>
  <c r="O22" i="4"/>
  <c r="L23" i="4"/>
  <c r="M23" i="4"/>
  <c r="N23" i="4"/>
  <c r="O23" i="4"/>
  <c r="L24" i="4"/>
  <c r="M24" i="4"/>
  <c r="N24" i="4"/>
  <c r="O24" i="4"/>
  <c r="L25" i="4"/>
  <c r="M25" i="4"/>
  <c r="N25" i="4"/>
  <c r="O25" i="4"/>
  <c r="L26" i="4"/>
  <c r="M26" i="4"/>
  <c r="N26" i="4"/>
  <c r="O26" i="4"/>
  <c r="M27" i="4"/>
  <c r="N27" i="4"/>
  <c r="O27" i="4"/>
  <c r="M28" i="4"/>
  <c r="N28" i="4"/>
  <c r="O28" i="4"/>
  <c r="M29" i="4"/>
  <c r="N29" i="4"/>
  <c r="O29" i="4"/>
  <c r="M30" i="4"/>
  <c r="N30" i="4"/>
  <c r="O30" i="4"/>
  <c r="N31" i="4"/>
  <c r="O31" i="4"/>
  <c r="N32" i="4"/>
  <c r="O32" i="4"/>
  <c r="N33" i="4"/>
  <c r="O33" i="4"/>
  <c r="O34" i="4"/>
  <c r="O35" i="4"/>
  <c r="O36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H4" i="4"/>
  <c r="H5" i="4"/>
  <c r="H6" i="4"/>
  <c r="H7" i="4"/>
  <c r="H8" i="4"/>
  <c r="H9" i="4"/>
  <c r="H10" i="4"/>
  <c r="H11" i="4"/>
  <c r="H12" i="4"/>
  <c r="H13" i="4"/>
  <c r="H14" i="4"/>
  <c r="G4" i="4"/>
  <c r="G5" i="4"/>
  <c r="G6" i="4"/>
  <c r="G7" i="4"/>
  <c r="G10" i="4"/>
  <c r="Q3" i="4"/>
  <c r="P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</calcChain>
</file>

<file path=xl/sharedStrings.xml><?xml version="1.0" encoding="utf-8"?>
<sst xmlns="http://schemas.openxmlformats.org/spreadsheetml/2006/main" count="25" uniqueCount="25">
  <si>
    <t>Shot 2038</t>
  </si>
  <si>
    <t>offset dist (km)</t>
  </si>
  <si>
    <t>y=0.287*x^0.7273</t>
  </si>
  <si>
    <t>Differentiated:</t>
  </si>
  <si>
    <t xml:space="preserve"> y=(0.7273)(0.287)x^-0.2727</t>
  </si>
  <si>
    <t>trace ID</t>
  </si>
  <si>
    <t xml:space="preserve">arrival time (s) </t>
  </si>
  <si>
    <t>Velocity of layer at each geophone (from differentiated power law equation)</t>
  </si>
  <si>
    <t>ACOSH_trace_47</t>
  </si>
  <si>
    <t>ACOSH_trace_4</t>
  </si>
  <si>
    <t>ACOSH_trace_8</t>
  </si>
  <si>
    <t>ACOSH_trace_12</t>
  </si>
  <si>
    <t>ACOSH_trace_16</t>
  </si>
  <si>
    <t>ACOSH_trace_22</t>
  </si>
  <si>
    <t>ACOSH_trace_24</t>
  </si>
  <si>
    <t>ACOSH_trace_28</t>
  </si>
  <si>
    <t>ACOSH_trace_32</t>
  </si>
  <si>
    <t>ACOSH_trace_36</t>
  </si>
  <si>
    <t>ACOSH_trace_40</t>
  </si>
  <si>
    <t>ACOSH_trace_44</t>
  </si>
  <si>
    <t>Velocity (WHB)</t>
  </si>
  <si>
    <t>Depth (km)</t>
  </si>
  <si>
    <t>Depth (m)\</t>
  </si>
  <si>
    <t>polynomial equation:</t>
  </si>
  <si>
    <t>ACOSH function to determine depth to each geophone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</si>
</sst>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Font="1"/>
    <xf numFmtId="0" fontId="0" fillId="2" borderId="0" xfId="0" applyFill="1"/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8.8228936129986543E-2"/>
                  <c:y val="0.2031333088093838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'WHB integral'!$B$3:$B$45</c:f>
              <c:numCache>
                <c:formatCode>General</c:formatCode>
                <c:ptCount val="43"/>
                <c:pt idx="0">
                  <c:v>0.1</c:v>
                </c:pt>
                <c:pt idx="1">
                  <c:v>0.10299999999999999</c:v>
                </c:pt>
                <c:pt idx="2">
                  <c:v>0.106</c:v>
                </c:pt>
                <c:pt idx="3">
                  <c:v>0.109</c:v>
                </c:pt>
                <c:pt idx="4">
                  <c:v>0.112</c:v>
                </c:pt>
                <c:pt idx="5">
                  <c:v>0.115</c:v>
                </c:pt>
                <c:pt idx="6">
                  <c:v>0.11799999999999999</c:v>
                </c:pt>
                <c:pt idx="7">
                  <c:v>0.121</c:v>
                </c:pt>
                <c:pt idx="8">
                  <c:v>0.124</c:v>
                </c:pt>
                <c:pt idx="9">
                  <c:v>0.127</c:v>
                </c:pt>
                <c:pt idx="10">
                  <c:v>0.13</c:v>
                </c:pt>
                <c:pt idx="11">
                  <c:v>0.13300000000000001</c:v>
                </c:pt>
                <c:pt idx="12">
                  <c:v>0.13600000000000001</c:v>
                </c:pt>
                <c:pt idx="13">
                  <c:v>0.13900000000000001</c:v>
                </c:pt>
                <c:pt idx="14">
                  <c:v>0.14199999999999999</c:v>
                </c:pt>
                <c:pt idx="15">
                  <c:v>0.14499999999999999</c:v>
                </c:pt>
                <c:pt idx="16">
                  <c:v>0.14799999999999999</c:v>
                </c:pt>
                <c:pt idx="17">
                  <c:v>0.151</c:v>
                </c:pt>
                <c:pt idx="18">
                  <c:v>0.16300000000000001</c:v>
                </c:pt>
                <c:pt idx="19">
                  <c:v>0.16600000000000001</c:v>
                </c:pt>
                <c:pt idx="20">
                  <c:v>0.16900000000000001</c:v>
                </c:pt>
                <c:pt idx="21">
                  <c:v>0.17499999999999999</c:v>
                </c:pt>
                <c:pt idx="22">
                  <c:v>0.17799999999999999</c:v>
                </c:pt>
                <c:pt idx="23">
                  <c:v>0.18099999999999999</c:v>
                </c:pt>
                <c:pt idx="24">
                  <c:v>0.184</c:v>
                </c:pt>
                <c:pt idx="25">
                  <c:v>0.187</c:v>
                </c:pt>
                <c:pt idx="26">
                  <c:v>0.19</c:v>
                </c:pt>
                <c:pt idx="27">
                  <c:v>0.193</c:v>
                </c:pt>
                <c:pt idx="28">
                  <c:v>0.19600000000000001</c:v>
                </c:pt>
                <c:pt idx="29">
                  <c:v>0.19900000000000001</c:v>
                </c:pt>
                <c:pt idx="30">
                  <c:v>0.20200000000000001</c:v>
                </c:pt>
                <c:pt idx="31">
                  <c:v>0.20499999999999999</c:v>
                </c:pt>
                <c:pt idx="32">
                  <c:v>0.20799999999999999</c:v>
                </c:pt>
                <c:pt idx="33">
                  <c:v>0.214</c:v>
                </c:pt>
                <c:pt idx="34">
                  <c:v>0.217</c:v>
                </c:pt>
                <c:pt idx="35">
                  <c:v>0.22</c:v>
                </c:pt>
                <c:pt idx="36">
                  <c:v>0.223</c:v>
                </c:pt>
                <c:pt idx="37">
                  <c:v>0.22600000000000001</c:v>
                </c:pt>
                <c:pt idx="38">
                  <c:v>0.22900000000000001</c:v>
                </c:pt>
                <c:pt idx="39">
                  <c:v>0.23200000000000001</c:v>
                </c:pt>
                <c:pt idx="40">
                  <c:v>0.23499999999999999</c:v>
                </c:pt>
                <c:pt idx="41">
                  <c:v>0.23799999999999999</c:v>
                </c:pt>
                <c:pt idx="42">
                  <c:v>0.24099999999999999</c:v>
                </c:pt>
              </c:numCache>
            </c:numRef>
          </c:xVal>
          <c:yVal>
            <c:numRef>
              <c:f>'WHB integral'!$C$3:$C$45</c:f>
              <c:numCache>
                <c:formatCode>General</c:formatCode>
                <c:ptCount val="43"/>
                <c:pt idx="0">
                  <c:v>5.194E-2</c:v>
                </c:pt>
                <c:pt idx="1">
                  <c:v>5.3530000000000001E-2</c:v>
                </c:pt>
                <c:pt idx="2">
                  <c:v>5.5119999999999995E-2</c:v>
                </c:pt>
                <c:pt idx="3">
                  <c:v>5.6710000000000003E-2</c:v>
                </c:pt>
                <c:pt idx="4">
                  <c:v>5.9889999999999999E-2</c:v>
                </c:pt>
                <c:pt idx="5">
                  <c:v>6.0729999999999999E-2</c:v>
                </c:pt>
                <c:pt idx="6">
                  <c:v>6.1579999999999996E-2</c:v>
                </c:pt>
                <c:pt idx="7">
                  <c:v>6.2429999999999999E-2</c:v>
                </c:pt>
                <c:pt idx="8">
                  <c:v>6.3280000000000003E-2</c:v>
                </c:pt>
                <c:pt idx="9">
                  <c:v>6.412000000000001E-2</c:v>
                </c:pt>
                <c:pt idx="10">
                  <c:v>6.6239999999999993E-2</c:v>
                </c:pt>
                <c:pt idx="11">
                  <c:v>6.7129999999999995E-2</c:v>
                </c:pt>
                <c:pt idx="12">
                  <c:v>6.8010000000000001E-2</c:v>
                </c:pt>
                <c:pt idx="13">
                  <c:v>6.8890000000000007E-2</c:v>
                </c:pt>
                <c:pt idx="14">
                  <c:v>6.8890000000000007E-2</c:v>
                </c:pt>
                <c:pt idx="15">
                  <c:v>7.0129999999999998E-2</c:v>
                </c:pt>
                <c:pt idx="16">
                  <c:v>7.1370000000000003E-2</c:v>
                </c:pt>
                <c:pt idx="17">
                  <c:v>7.2599999999999998E-2</c:v>
                </c:pt>
                <c:pt idx="18">
                  <c:v>7.6310000000000003E-2</c:v>
                </c:pt>
                <c:pt idx="19">
                  <c:v>7.7370000000000008E-2</c:v>
                </c:pt>
                <c:pt idx="20">
                  <c:v>7.8430000000000014E-2</c:v>
                </c:pt>
                <c:pt idx="21">
                  <c:v>8.1079999999999999E-2</c:v>
                </c:pt>
                <c:pt idx="22">
                  <c:v>8.1349999999999992E-2</c:v>
                </c:pt>
                <c:pt idx="23">
                  <c:v>8.2670000000000007E-2</c:v>
                </c:pt>
                <c:pt idx="24">
                  <c:v>8.3729999999999999E-2</c:v>
                </c:pt>
                <c:pt idx="25">
                  <c:v>8.4790000000000004E-2</c:v>
                </c:pt>
                <c:pt idx="26">
                  <c:v>8.5849999999999996E-2</c:v>
                </c:pt>
                <c:pt idx="27">
                  <c:v>8.6910000000000001E-2</c:v>
                </c:pt>
                <c:pt idx="28">
                  <c:v>8.7969999999999993E-2</c:v>
                </c:pt>
                <c:pt idx="29">
                  <c:v>8.6910000000000001E-2</c:v>
                </c:pt>
                <c:pt idx="30">
                  <c:v>8.9209999999999998E-2</c:v>
                </c:pt>
                <c:pt idx="31">
                  <c:v>9.1510000000000008E-2</c:v>
                </c:pt>
                <c:pt idx="32">
                  <c:v>9.221E-2</c:v>
                </c:pt>
                <c:pt idx="33">
                  <c:v>9.486E-2</c:v>
                </c:pt>
                <c:pt idx="34">
                  <c:v>9.5659999999999995E-2</c:v>
                </c:pt>
                <c:pt idx="35">
                  <c:v>9.6450000000000008E-2</c:v>
                </c:pt>
                <c:pt idx="36">
                  <c:v>9.7250000000000003E-2</c:v>
                </c:pt>
                <c:pt idx="37">
                  <c:v>9.8040000000000002E-2</c:v>
                </c:pt>
                <c:pt idx="38">
                  <c:v>9.8839999999999997E-2</c:v>
                </c:pt>
                <c:pt idx="39">
                  <c:v>9.8569999999999991E-2</c:v>
                </c:pt>
                <c:pt idx="40">
                  <c:v>9.8930000000000004E-2</c:v>
                </c:pt>
                <c:pt idx="41">
                  <c:v>9.9280000000000007E-2</c:v>
                </c:pt>
                <c:pt idx="42">
                  <c:v>9.9629999999999996E-2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857944"/>
        <c:axId val="434858336"/>
      </c:scatterChart>
      <c:valAx>
        <c:axId val="434857944"/>
        <c:scaling>
          <c:orientation val="minMax"/>
          <c:min val="8.0000000000000016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200" baseline="0">
                    <a:solidFill>
                      <a:sysClr val="windowText" lastClr="000000"/>
                    </a:solidFill>
                  </a:rPr>
                  <a:t>Offset distance (km)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858336"/>
        <c:crosses val="autoZero"/>
        <c:crossBetween val="midCat"/>
        <c:minorUnit val="1.0000000000000002E-2"/>
      </c:valAx>
      <c:valAx>
        <c:axId val="43485833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200" baseline="0"/>
                  <a:t>Arrival time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857944"/>
        <c:crossesAt val="8.0000000000000016E-2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51295196604"/>
          <c:y val="0.12598879288228801"/>
          <c:w val="0.835556994365933"/>
          <c:h val="0.8386501852772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'WHB integral'!$T$4:$T$15</c:f>
              <c:numCache>
                <c:formatCode>General</c:formatCode>
                <c:ptCount val="12"/>
                <c:pt idx="0">
                  <c:v>2.6176448412419338</c:v>
                </c:pt>
                <c:pt idx="1">
                  <c:v>2.6932711945006029</c:v>
                </c:pt>
                <c:pt idx="2">
                  <c:v>2.7636233804293227</c:v>
                </c:pt>
                <c:pt idx="3">
                  <c:v>2.8294991636660733</c:v>
                </c:pt>
                <c:pt idx="4">
                  <c:v>2.9212456279284891</c:v>
                </c:pt>
                <c:pt idx="5">
                  <c:v>2.9501847928245133</c:v>
                </c:pt>
                <c:pt idx="6">
                  <c:v>3.0058926262785084</c:v>
                </c:pt>
                <c:pt idx="7">
                  <c:v>3.0589754663412259</c:v>
                </c:pt>
                <c:pt idx="8">
                  <c:v>3.1097093081576475</c:v>
                </c:pt>
                <c:pt idx="9">
                  <c:v>3.158326942375969</c:v>
                </c:pt>
                <c:pt idx="10">
                  <c:v>3.2050266992429988</c:v>
                </c:pt>
                <c:pt idx="11">
                  <c:v>3.2388963633321177</c:v>
                </c:pt>
              </c:numCache>
            </c:numRef>
          </c:xVal>
          <c:yVal>
            <c:numRef>
              <c:f>'WHB integral'!$V$4:$V$15</c:f>
              <c:numCache>
                <c:formatCode>General</c:formatCode>
                <c:ptCount val="12"/>
                <c:pt idx="0">
                  <c:v>-0.49404170964453398</c:v>
                </c:pt>
                <c:pt idx="1">
                  <c:v>-1.5508142957448983</c:v>
                </c:pt>
                <c:pt idx="2">
                  <c:v>-2.8732473509767682</c:v>
                </c:pt>
                <c:pt idx="3">
                  <c:v>-4.3772580698093968</c:v>
                </c:pt>
                <c:pt idx="4">
                  <c:v>-6.4761160759811052</c:v>
                </c:pt>
                <c:pt idx="5">
                  <c:v>-7.1888642172602468</c:v>
                </c:pt>
                <c:pt idx="6">
                  <c:v>-8.6314769496902208</c:v>
                </c:pt>
                <c:pt idx="7">
                  <c:v>-10.28499013719591</c:v>
                </c:pt>
                <c:pt idx="8">
                  <c:v>-12.053847999596517</c:v>
                </c:pt>
                <c:pt idx="9">
                  <c:v>-13.787455318068019</c:v>
                </c:pt>
                <c:pt idx="10">
                  <c:v>-15.620938073825798</c:v>
                </c:pt>
                <c:pt idx="11">
                  <c:v>-17.052125149480847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859120"/>
        <c:axId val="430089528"/>
      </c:scatterChart>
      <c:valAx>
        <c:axId val="434859120"/>
        <c:scaling>
          <c:orientation val="minMax"/>
          <c:min val="1.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200">
                    <a:solidFill>
                      <a:schemeClr val="tx1"/>
                    </a:solidFill>
                  </a:rPr>
                  <a:t>Velocity (km/s)</a:t>
                </a:r>
              </a:p>
            </c:rich>
          </c:tx>
          <c:layout>
            <c:manualLayout>
              <c:xMode val="edge"/>
              <c:yMode val="edge"/>
              <c:x val="0.44655704608779601"/>
              <c:y val="6.17745343800380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089528"/>
        <c:crosses val="autoZero"/>
        <c:crossBetween val="midCat"/>
      </c:valAx>
      <c:valAx>
        <c:axId val="4300895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200">
                    <a:solidFill>
                      <a:schemeClr val="tx1"/>
                    </a:solidFill>
                  </a:rPr>
                  <a:t>Depth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859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340518</xdr:colOff>
      <xdr:row>21</xdr:row>
      <xdr:rowOff>45243</xdr:rowOff>
    </xdr:from>
    <xdr:to>
      <xdr:col>30</xdr:col>
      <xdr:colOff>571500</xdr:colOff>
      <xdr:row>43</xdr:row>
      <xdr:rowOff>173830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4337843</xdr:colOff>
      <xdr:row>43</xdr:row>
      <xdr:rowOff>57150</xdr:rowOff>
    </xdr:from>
    <xdr:to>
      <xdr:col>13</xdr:col>
      <xdr:colOff>381000</xdr:colOff>
      <xdr:row>65</xdr:row>
      <xdr:rowOff>124618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8"/>
  <sheetViews>
    <sheetView tabSelected="1" workbookViewId="0">
      <selection activeCell="W52" sqref="W52"/>
    </sheetView>
  </sheetViews>
  <sheetFormatPr defaultColWidth="8.85546875" defaultRowHeight="15" x14ac:dyDescent="0.25"/>
  <cols>
    <col min="1" max="1" width="9.42578125" bestFit="1" customWidth="1"/>
    <col min="2" max="2" width="14.7109375" bestFit="1" customWidth="1"/>
    <col min="3" max="3" width="14.42578125" bestFit="1" customWidth="1"/>
    <col min="4" max="4" width="70.85546875" bestFit="1" customWidth="1"/>
    <col min="5" max="5" width="75.85546875" bestFit="1" customWidth="1"/>
    <col min="6" max="6" width="14.7109375" bestFit="1" customWidth="1"/>
    <col min="7" max="7" width="25.140625" bestFit="1" customWidth="1"/>
    <col min="8" max="17" width="15.7109375" bestFit="1" customWidth="1"/>
    <col min="18" max="19" width="10.42578125" customWidth="1"/>
    <col min="20" max="20" width="14.5703125" bestFit="1" customWidth="1"/>
    <col min="21" max="21" width="12" bestFit="1" customWidth="1"/>
    <col min="22" max="22" width="12.7109375" bestFit="1" customWidth="1"/>
    <col min="23" max="29" width="10.42578125" customWidth="1"/>
  </cols>
  <sheetData>
    <row r="1" spans="1:27" x14ac:dyDescent="0.25">
      <c r="A1" s="2" t="s">
        <v>0</v>
      </c>
    </row>
    <row r="2" spans="1:27" x14ac:dyDescent="0.25">
      <c r="A2" s="1" t="s">
        <v>5</v>
      </c>
      <c r="B2" s="1" t="s">
        <v>1</v>
      </c>
      <c r="C2" s="1" t="s">
        <v>6</v>
      </c>
      <c r="D2" s="1" t="s">
        <v>7</v>
      </c>
      <c r="E2" s="1" t="s">
        <v>24</v>
      </c>
      <c r="F2" s="1" t="s">
        <v>9</v>
      </c>
      <c r="G2" t="s">
        <v>10</v>
      </c>
      <c r="H2" t="s">
        <v>11</v>
      </c>
      <c r="I2" s="1" t="s">
        <v>12</v>
      </c>
      <c r="J2" t="s">
        <v>13</v>
      </c>
      <c r="K2" t="s">
        <v>14</v>
      </c>
      <c r="L2" s="1" t="s">
        <v>15</v>
      </c>
      <c r="M2" t="s">
        <v>16</v>
      </c>
      <c r="N2" t="s">
        <v>17</v>
      </c>
      <c r="O2" s="1" t="s">
        <v>18</v>
      </c>
      <c r="P2" t="s">
        <v>19</v>
      </c>
      <c r="Q2" t="s">
        <v>8</v>
      </c>
      <c r="R2" s="1"/>
      <c r="T2" s="1" t="s">
        <v>20</v>
      </c>
      <c r="U2" s="1" t="s">
        <v>21</v>
      </c>
      <c r="V2" s="1" t="s">
        <v>22</v>
      </c>
      <c r="X2" s="1"/>
      <c r="AA2" s="1"/>
    </row>
    <row r="3" spans="1:27" x14ac:dyDescent="0.25">
      <c r="A3">
        <v>1</v>
      </c>
      <c r="B3">
        <v>0.1</v>
      </c>
      <c r="C3">
        <v>5.194E-2</v>
      </c>
      <c r="D3">
        <f>(0.7273*0.287*$B3^-0.2727)^-1</f>
        <v>2.5568456740472967</v>
      </c>
      <c r="E3">
        <f>ACOSH($D$4*$D3^-1)*0.003</f>
        <v>3.8142181810288985E-4</v>
      </c>
      <c r="F3">
        <f>ACOSH($D$6*$D3^-1)*0.003</f>
        <v>6.5294401815188215E-4</v>
      </c>
      <c r="G3">
        <f>ACOSH($D$10*$D3^-1)*0.003</f>
        <v>9.7570688188328321E-4</v>
      </c>
      <c r="H3" s="3">
        <f>ACOSH($D$14*$D3^-1)*0.003</f>
        <v>1.1985369908874232E-3</v>
      </c>
      <c r="I3">
        <f>ACOSH($D$18*$D3^-1)*0.003</f>
        <v>1.3734204892172374E-3</v>
      </c>
      <c r="J3">
        <f>ACOSH($D$21*$D3^-1)*0.003</f>
        <v>1.5832332971851249E-3</v>
      </c>
      <c r="K3">
        <f>ACOSH($D$23*$D3^-1)*0.003</f>
        <v>1.6434279911585678E-3</v>
      </c>
      <c r="L3">
        <f>ACOSH($D$26*$D3^-1)*0.003</f>
        <v>1.7529481063950217E-3</v>
      </c>
      <c r="M3">
        <f>ACOSH($D$30*$D3^-1)*0.003</f>
        <v>1.8506632703523961E-3</v>
      </c>
      <c r="N3">
        <f>ACOSH($D$34*$D3^-1)*0.003</f>
        <v>1.9389221514117935E-3</v>
      </c>
      <c r="O3">
        <f>ACOSH($D$37*$D3^-1)*0.003</f>
        <v>2.0194186609538332E-3</v>
      </c>
      <c r="P3">
        <f>ACOSH($D$41*$D3^-1)*0.003</f>
        <v>2.0934195181838019E-3</v>
      </c>
      <c r="Q3">
        <f>ACOSH($D$44*$D3^-1)*0.003</f>
        <v>2.1452520901511863E-3</v>
      </c>
    </row>
    <row r="4" spans="1:27" x14ac:dyDescent="0.25">
      <c r="A4">
        <v>2</v>
      </c>
      <c r="B4">
        <v>0.10299999999999999</v>
      </c>
      <c r="C4">
        <v>5.3530000000000001E-2</v>
      </c>
      <c r="D4">
        <f t="shared" ref="D4:D45" si="0">(0.7273*0.287*$B4^-0.2727)^-1</f>
        <v>2.5775388912809807</v>
      </c>
      <c r="F4">
        <f>ACOSH($D$6*$D4^-1)*0.003</f>
        <v>5.2853836277562427E-4</v>
      </c>
      <c r="G4">
        <f t="shared" ref="G4:G10" si="1">ACOSH($D$10*$D4^-1)*0.003</f>
        <v>8.9567232241257496E-4</v>
      </c>
      <c r="H4" s="3">
        <f t="shared" ref="H4:H14" si="2">ACOSH($D$14*$D4^-1)*0.003</f>
        <v>1.133208504982717E-3</v>
      </c>
      <c r="I4">
        <f t="shared" ref="I4:I18" si="3">ACOSH($D$18*$D4^-1)*0.003</f>
        <v>1.3159023031321443E-3</v>
      </c>
      <c r="J4">
        <f t="shared" ref="J4:J21" si="4">ACOSH($D$21*$D4^-1)*0.003</f>
        <v>1.5325529981380906E-3</v>
      </c>
      <c r="K4">
        <f t="shared" ref="K4:K23" si="5">ACOSH($D$23*$D4^-1)*0.003</f>
        <v>1.5943471922412731E-3</v>
      </c>
      <c r="L4">
        <f t="shared" ref="L4:L26" si="6">ACOSH($D$26*$D4^-1)*0.003</f>
        <v>1.7064583430068121E-3</v>
      </c>
      <c r="M4">
        <f t="shared" ref="M4:M30" si="7">ACOSH($D$30*$D4^-1)*0.003</f>
        <v>1.8061905948351356E-3</v>
      </c>
      <c r="N4">
        <f t="shared" ref="N4:N33" si="8">ACOSH($D$34*$D4^-1)*0.003</f>
        <v>1.8960708232603908E-3</v>
      </c>
      <c r="O4">
        <f t="shared" ref="O4:O36" si="9">ACOSH($D$37*$D4^-1)*0.003</f>
        <v>1.9779031157887211E-3</v>
      </c>
      <c r="P4">
        <f>ACOSH($D$41*$D4^-1)*0.003</f>
        <v>2.0530262771584614E-3</v>
      </c>
      <c r="Q4">
        <f>ACOSH($D$44*$D4^-1)*0.003</f>
        <v>2.1055907359560336E-3</v>
      </c>
      <c r="T4">
        <f>D6</f>
        <v>2.6176448412419338</v>
      </c>
      <c r="U4">
        <f>F7</f>
        <v>4.9404170964453397E-4</v>
      </c>
      <c r="V4">
        <f>U4*-1000</f>
        <v>-0.49404170964453398</v>
      </c>
    </row>
    <row r="5" spans="1:27" x14ac:dyDescent="0.25">
      <c r="A5">
        <v>3</v>
      </c>
      <c r="B5">
        <v>0.106</v>
      </c>
      <c r="C5">
        <v>5.5119999999999995E-2</v>
      </c>
      <c r="D5">
        <f t="shared" si="0"/>
        <v>2.5977982813975156</v>
      </c>
      <c r="F5">
        <f>ACOSH($D$6*$D5^-1)*0.003</f>
        <v>3.7059542465870321E-4</v>
      </c>
      <c r="G5">
        <f t="shared" si="1"/>
        <v>8.1087221430137539E-4</v>
      </c>
      <c r="H5" s="3">
        <f t="shared" si="2"/>
        <v>1.0662892998110404E-3</v>
      </c>
      <c r="I5">
        <f t="shared" si="3"/>
        <v>1.2578271543866818E-3</v>
      </c>
      <c r="J5">
        <f t="shared" si="4"/>
        <v>1.4819334416294951E-3</v>
      </c>
      <c r="K5">
        <f t="shared" si="5"/>
        <v>1.5454381343754978E-3</v>
      </c>
      <c r="L5">
        <f t="shared" si="6"/>
        <v>1.6602957655265003E-3</v>
      </c>
      <c r="M5">
        <f t="shared" si="7"/>
        <v>1.7621464316184975E-3</v>
      </c>
      <c r="N5">
        <f t="shared" si="8"/>
        <v>1.8537176799795028E-3</v>
      </c>
      <c r="O5">
        <f t="shared" si="9"/>
        <v>1.9369356450056943E-3</v>
      </c>
      <c r="P5">
        <f t="shared" ref="P5:P38" si="10">ACOSH($D$41*$D5^-1)*0.003</f>
        <v>2.0132179885570126E-3</v>
      </c>
      <c r="Q5">
        <f t="shared" ref="Q5:Q42" si="11">ACOSH($D$44*$D5^-1)*0.003</f>
        <v>2.0665359833810675E-3</v>
      </c>
      <c r="T5">
        <f>D10</f>
        <v>2.6932711945006029</v>
      </c>
      <c r="U5">
        <f>G11</f>
        <v>1.5508142957448982E-3</v>
      </c>
      <c r="V5">
        <f t="shared" ref="V5:V15" si="12">U5*-1000</f>
        <v>-1.5508142957448983</v>
      </c>
    </row>
    <row r="6" spans="1:27" x14ac:dyDescent="0.25">
      <c r="A6">
        <v>4</v>
      </c>
      <c r="B6">
        <v>0.109</v>
      </c>
      <c r="C6">
        <v>5.6710000000000003E-2</v>
      </c>
      <c r="D6">
        <f t="shared" si="0"/>
        <v>2.6176448412419338</v>
      </c>
      <c r="F6">
        <f>ACOSH($D$6*$D6^-1)*0.003</f>
        <v>0</v>
      </c>
      <c r="G6">
        <f t="shared" si="1"/>
        <v>7.1941148350980054E-4</v>
      </c>
      <c r="H6" s="3">
        <f t="shared" si="2"/>
        <v>9.9730372692181783E-4</v>
      </c>
      <c r="I6">
        <f t="shared" si="3"/>
        <v>1.1989829384836299E-3</v>
      </c>
      <c r="J6">
        <f t="shared" si="4"/>
        <v>1.4312691126827282E-3</v>
      </c>
      <c r="K6">
        <f t="shared" si="5"/>
        <v>1.4966099689269496E-3</v>
      </c>
      <c r="L6">
        <f t="shared" si="6"/>
        <v>1.614387527176147E-3</v>
      </c>
      <c r="M6">
        <f t="shared" si="7"/>
        <v>1.7184679698126109E-3</v>
      </c>
      <c r="N6">
        <f t="shared" si="8"/>
        <v>1.8118059761228868E-3</v>
      </c>
      <c r="O6">
        <f t="shared" si="9"/>
        <v>1.8964634025894842E-3</v>
      </c>
      <c r="P6">
        <f t="shared" si="10"/>
        <v>1.9739444393477032E-3</v>
      </c>
      <c r="Q6">
        <f t="shared" si="11"/>
        <v>2.0280390631500873E-3</v>
      </c>
      <c r="T6">
        <f>D14</f>
        <v>2.7636233804293227</v>
      </c>
      <c r="U6">
        <f>H15</f>
        <v>2.8732473509767683E-3</v>
      </c>
      <c r="V6">
        <f t="shared" si="12"/>
        <v>-2.8732473509767682</v>
      </c>
    </row>
    <row r="7" spans="1:27" x14ac:dyDescent="0.25">
      <c r="A7">
        <v>5</v>
      </c>
      <c r="B7">
        <v>0.112</v>
      </c>
      <c r="C7">
        <v>5.9889999999999999E-2</v>
      </c>
      <c r="D7">
        <f t="shared" si="0"/>
        <v>2.6370980067087477</v>
      </c>
      <c r="F7" s="2">
        <f>SUM(F3:F5)/PI()</f>
        <v>4.9404170964453397E-4</v>
      </c>
      <c r="G7">
        <f t="shared" si="1"/>
        <v>6.1811563879660418E-4</v>
      </c>
      <c r="H7" s="3">
        <f t="shared" si="2"/>
        <v>9.2563674838617473E-4</v>
      </c>
      <c r="I7">
        <f t="shared" si="3"/>
        <v>1.1391242371817383E-3</v>
      </c>
      <c r="J7">
        <f t="shared" si="4"/>
        <v>1.3804489357734299E-3</v>
      </c>
      <c r="K7">
        <f t="shared" si="5"/>
        <v>1.4477690878901719E-3</v>
      </c>
      <c r="L7">
        <f t="shared" si="6"/>
        <v>1.5686609875674028E-3</v>
      </c>
      <c r="M7">
        <f t="shared" si="7"/>
        <v>1.6750939800346369E-3</v>
      </c>
      <c r="N7">
        <f t="shared" si="8"/>
        <v>1.7702812553073112E-3</v>
      </c>
      <c r="O7">
        <f t="shared" si="9"/>
        <v>1.8564362248840512E-3</v>
      </c>
      <c r="P7">
        <f t="shared" si="10"/>
        <v>1.9351583307709011E-3</v>
      </c>
      <c r="Q7">
        <f t="shared" si="11"/>
        <v>1.9900542335534706E-3</v>
      </c>
      <c r="T7">
        <f>D18</f>
        <v>2.8294991636660733</v>
      </c>
      <c r="U7">
        <f>I19</f>
        <v>4.3772580698093972E-3</v>
      </c>
      <c r="V7">
        <f t="shared" si="12"/>
        <v>-4.3772580698093968</v>
      </c>
    </row>
    <row r="8" spans="1:27" x14ac:dyDescent="0.25">
      <c r="A8">
        <v>6</v>
      </c>
      <c r="B8">
        <v>0.115</v>
      </c>
      <c r="C8">
        <v>6.0729999999999999E-2</v>
      </c>
      <c r="D8">
        <f t="shared" si="0"/>
        <v>2.6561758071387627</v>
      </c>
      <c r="G8">
        <f>ACOSH($D$10*$D8^-1)*0.003</f>
        <v>5.0079923013943563E-4</v>
      </c>
      <c r="H8" s="3">
        <f t="shared" si="2"/>
        <v>8.5045802145029793E-4</v>
      </c>
      <c r="I8">
        <f t="shared" si="3"/>
        <v>1.0779597875649658E-3</v>
      </c>
      <c r="J8">
        <f t="shared" si="4"/>
        <v>1.3293539981995891E-3</v>
      </c>
      <c r="K8">
        <f t="shared" si="5"/>
        <v>1.3988175835798044E-3</v>
      </c>
      <c r="L8">
        <f t="shared" si="6"/>
        <v>1.5230428451055197E-3</v>
      </c>
      <c r="M8">
        <f t="shared" si="7"/>
        <v>1.631964207246918E-3</v>
      </c>
      <c r="N8">
        <f t="shared" si="8"/>
        <v>1.7290908586823056E-3</v>
      </c>
      <c r="O8">
        <f t="shared" si="9"/>
        <v>1.8168061959916769E-3</v>
      </c>
      <c r="P8">
        <f t="shared" si="10"/>
        <v>1.8968148741520337E-3</v>
      </c>
      <c r="Q8">
        <f t="shared" si="11"/>
        <v>1.9525383901054154E-3</v>
      </c>
      <c r="T8">
        <f>D21</f>
        <v>2.9212456279284891</v>
      </c>
      <c r="U8">
        <f>J22</f>
        <v>6.4761160759811047E-3</v>
      </c>
      <c r="V8">
        <f t="shared" si="12"/>
        <v>-6.4761160759811052</v>
      </c>
    </row>
    <row r="9" spans="1:27" x14ac:dyDescent="0.25">
      <c r="A9">
        <v>7</v>
      </c>
      <c r="B9">
        <v>0.11799999999999999</v>
      </c>
      <c r="C9">
        <v>6.1579999999999996E-2</v>
      </c>
      <c r="D9">
        <f t="shared" si="0"/>
        <v>2.6748950008463046</v>
      </c>
      <c r="G9">
        <f>ACOSH($D$10*$D9^-1)*0.003</f>
        <v>3.5144902755112679E-4</v>
      </c>
      <c r="H9" s="3">
        <f t="shared" si="2"/>
        <v>7.7058562249993805E-4</v>
      </c>
      <c r="I9">
        <f t="shared" si="3"/>
        <v>1.015134309261409E-3</v>
      </c>
      <c r="J9">
        <f t="shared" si="4"/>
        <v>1.2778547670144994E-3</v>
      </c>
      <c r="K9">
        <f t="shared" si="5"/>
        <v>1.3496514527044736E-3</v>
      </c>
      <c r="L9">
        <f t="shared" si="6"/>
        <v>1.4774582096562863E-3</v>
      </c>
      <c r="M9">
        <f t="shared" si="7"/>
        <v>1.5890187660526588E-3</v>
      </c>
      <c r="N9">
        <f t="shared" si="8"/>
        <v>1.688183459189006E-3</v>
      </c>
      <c r="O9">
        <f t="shared" si="9"/>
        <v>1.77752724884801E-3</v>
      </c>
      <c r="P9">
        <f t="shared" si="10"/>
        <v>1.8588714269832968E-3</v>
      </c>
      <c r="Q9">
        <f t="shared" si="11"/>
        <v>1.9154507173195286E-3</v>
      </c>
      <c r="T9">
        <f>D23</f>
        <v>2.9501847928245133</v>
      </c>
      <c r="U9">
        <f>K24</f>
        <v>7.1888642172602468E-3</v>
      </c>
      <c r="V9">
        <f t="shared" si="12"/>
        <v>-7.1888642172602468</v>
      </c>
    </row>
    <row r="10" spans="1:27" x14ac:dyDescent="0.25">
      <c r="A10">
        <v>8</v>
      </c>
      <c r="B10">
        <v>0.121</v>
      </c>
      <c r="C10">
        <v>6.2429999999999999E-2</v>
      </c>
      <c r="D10">
        <f t="shared" si="0"/>
        <v>2.6932711945006029</v>
      </c>
      <c r="G10">
        <f t="shared" si="1"/>
        <v>0</v>
      </c>
      <c r="H10" s="3">
        <f t="shared" si="2"/>
        <v>6.8421743284573157E-4</v>
      </c>
      <c r="I10">
        <f t="shared" si="3"/>
        <v>9.5020106054035432E-4</v>
      </c>
      <c r="J10">
        <f t="shared" si="4"/>
        <v>1.2258075846344422E-3</v>
      </c>
      <c r="K10">
        <f t="shared" si="5"/>
        <v>1.30015843791864E-3</v>
      </c>
      <c r="L10">
        <f t="shared" si="6"/>
        <v>1.4318295802536495E-3</v>
      </c>
      <c r="M10">
        <f t="shared" si="7"/>
        <v>1.5461975217697193E-3</v>
      </c>
      <c r="N10">
        <f t="shared" si="8"/>
        <v>1.6475086108172297E-3</v>
      </c>
      <c r="O10">
        <f t="shared" si="9"/>
        <v>1.7385547933574258E-3</v>
      </c>
      <c r="P10">
        <f t="shared" si="10"/>
        <v>1.8212871615624136E-3</v>
      </c>
      <c r="Q10">
        <f t="shared" si="11"/>
        <v>1.8787523752274602E-3</v>
      </c>
      <c r="T10">
        <f>D26</f>
        <v>3.0058926262785084</v>
      </c>
      <c r="U10">
        <f>L27</f>
        <v>8.6314769496902213E-3</v>
      </c>
      <c r="V10">
        <f t="shared" si="12"/>
        <v>-8.6314769496902208</v>
      </c>
    </row>
    <row r="11" spans="1:27" x14ac:dyDescent="0.25">
      <c r="A11">
        <v>9</v>
      </c>
      <c r="B11">
        <v>0.124</v>
      </c>
      <c r="C11">
        <v>6.3280000000000003E-2</v>
      </c>
      <c r="D11">
        <f t="shared" si="0"/>
        <v>2.7113189486346134</v>
      </c>
      <c r="G11" s="2">
        <f>SUM(G3:G10)/PI()</f>
        <v>1.5508142957448982E-3</v>
      </c>
      <c r="H11" s="3">
        <f t="shared" si="2"/>
        <v>5.8832794678767596E-4</v>
      </c>
      <c r="I11">
        <f t="shared" si="3"/>
        <v>8.8257841167513503E-4</v>
      </c>
      <c r="J11">
        <f t="shared" si="4"/>
        <v>1.173050130317626E-3</v>
      </c>
      <c r="K11">
        <f t="shared" si="5"/>
        <v>1.2502153595696148E-3</v>
      </c>
      <c r="L11">
        <f t="shared" si="6"/>
        <v>1.3860756844319506E-3</v>
      </c>
      <c r="M11">
        <f t="shared" si="7"/>
        <v>1.5034394390918643E-3</v>
      </c>
      <c r="N11">
        <f t="shared" si="8"/>
        <v>1.6070163023297081E-3</v>
      </c>
      <c r="O11">
        <f t="shared" si="9"/>
        <v>1.699845363792263E-3</v>
      </c>
      <c r="P11">
        <f t="shared" si="10"/>
        <v>1.7840227594973744E-3</v>
      </c>
      <c r="Q11">
        <f t="shared" si="11"/>
        <v>1.8424062143521879E-3</v>
      </c>
      <c r="T11">
        <f>D30</f>
        <v>3.0589754663412259</v>
      </c>
      <c r="U11">
        <f>M31</f>
        <v>1.028499013719591E-2</v>
      </c>
      <c r="V11">
        <f t="shared" si="12"/>
        <v>-10.28499013719591</v>
      </c>
    </row>
    <row r="12" spans="1:27" x14ac:dyDescent="0.25">
      <c r="A12">
        <v>10</v>
      </c>
      <c r="B12">
        <v>0.127</v>
      </c>
      <c r="C12">
        <v>6.412000000000001E-2</v>
      </c>
      <c r="D12">
        <f t="shared" si="0"/>
        <v>2.7290518711875706</v>
      </c>
      <c r="H12" s="3">
        <f t="shared" si="2"/>
        <v>4.7701509182728337E-4</v>
      </c>
      <c r="I12">
        <f t="shared" si="3"/>
        <v>8.1147715123071785E-4</v>
      </c>
      <c r="J12">
        <f t="shared" si="4"/>
        <v>1.1193953777932162E-3</v>
      </c>
      <c r="K12">
        <f t="shared" si="5"/>
        <v>1.1996847284674675E-3</v>
      </c>
      <c r="L12">
        <f t="shared" si="6"/>
        <v>1.3401101235745001E-3</v>
      </c>
      <c r="M12">
        <f t="shared" si="7"/>
        <v>1.4606818775185558E-3</v>
      </c>
      <c r="N12">
        <f t="shared" si="8"/>
        <v>1.5666565046987923E-3</v>
      </c>
      <c r="O12">
        <f t="shared" si="9"/>
        <v>1.6613562781670182E-3</v>
      </c>
      <c r="P12">
        <f t="shared" si="10"/>
        <v>1.7470401261496828E-3</v>
      </c>
      <c r="Q12">
        <f t="shared" si="11"/>
        <v>1.8063765136935685E-3</v>
      </c>
      <c r="T12">
        <f>D34</f>
        <v>3.1097093081576475</v>
      </c>
      <c r="U12">
        <f>N35</f>
        <v>1.2053847999596516E-2</v>
      </c>
      <c r="V12">
        <f t="shared" si="12"/>
        <v>-12.053847999596517</v>
      </c>
    </row>
    <row r="13" spans="1:27" x14ac:dyDescent="0.25">
      <c r="A13">
        <v>11</v>
      </c>
      <c r="B13">
        <v>0.13</v>
      </c>
      <c r="C13">
        <v>6.6239999999999993E-2</v>
      </c>
      <c r="D13">
        <f t="shared" si="0"/>
        <v>2.7464827006870944</v>
      </c>
      <c r="H13" s="3">
        <f t="shared" si="2"/>
        <v>3.3499338337484962E-4</v>
      </c>
      <c r="I13">
        <f t="shared" si="3"/>
        <v>7.3576989021177208E-4</v>
      </c>
      <c r="J13">
        <f t="shared" si="4"/>
        <v>1.0646233205463917E-3</v>
      </c>
      <c r="K13">
        <f t="shared" si="5"/>
        <v>1.1484103338952499E-3</v>
      </c>
      <c r="L13">
        <f t="shared" si="6"/>
        <v>1.2938397507094863E-3</v>
      </c>
      <c r="M13">
        <f t="shared" si="7"/>
        <v>1.4178598086858024E-3</v>
      </c>
      <c r="N13">
        <f t="shared" si="8"/>
        <v>1.5263787007552283E-3</v>
      </c>
      <c r="O13">
        <f t="shared" si="9"/>
        <v>1.62304530251615E-3</v>
      </c>
      <c r="P13">
        <f t="shared" si="10"/>
        <v>1.7103021196332837E-3</v>
      </c>
      <c r="Q13">
        <f t="shared" si="11"/>
        <v>1.7706287369316424E-3</v>
      </c>
      <c r="T13">
        <f>D37</f>
        <v>3.158326942375969</v>
      </c>
      <c r="U13">
        <f>O38</f>
        <v>1.378745531806802E-2</v>
      </c>
      <c r="V13">
        <f t="shared" si="12"/>
        <v>-13.787455318068019</v>
      </c>
    </row>
    <row r="14" spans="1:27" x14ac:dyDescent="0.25">
      <c r="A14">
        <v>12</v>
      </c>
      <c r="B14">
        <v>0.13300000000000001</v>
      </c>
      <c r="C14">
        <v>6.7129999999999995E-2</v>
      </c>
      <c r="D14">
        <f t="shared" si="0"/>
        <v>2.7636233804293227</v>
      </c>
      <c r="H14" s="3">
        <f t="shared" si="2"/>
        <v>0</v>
      </c>
      <c r="I14">
        <f t="shared" si="3"/>
        <v>6.5373356572783641E-4</v>
      </c>
      <c r="J14">
        <f t="shared" si="4"/>
        <v>1.0084692944764583E-3</v>
      </c>
      <c r="K14">
        <f t="shared" si="5"/>
        <v>1.096211346568743E-3</v>
      </c>
      <c r="L14">
        <f t="shared" si="6"/>
        <v>1.2471626806374171E-3</v>
      </c>
      <c r="M14">
        <f t="shared" si="7"/>
        <v>1.3749049247865853E-3</v>
      </c>
      <c r="N14">
        <f t="shared" si="8"/>
        <v>1.4861313841982632E-3</v>
      </c>
      <c r="O14">
        <f t="shared" si="9"/>
        <v>1.5848703129349082E-3</v>
      </c>
      <c r="P14">
        <f t="shared" si="10"/>
        <v>1.6737722893378491E-3</v>
      </c>
      <c r="Q14">
        <f t="shared" si="11"/>
        <v>1.7351293025343417E-3</v>
      </c>
      <c r="T14">
        <f>D41</f>
        <v>3.2050266992429988</v>
      </c>
      <c r="U14">
        <f>P42</f>
        <v>1.5620938073825797E-2</v>
      </c>
      <c r="V14">
        <f t="shared" si="12"/>
        <v>-15.620938073825798</v>
      </c>
    </row>
    <row r="15" spans="1:27" x14ac:dyDescent="0.25">
      <c r="A15">
        <v>13</v>
      </c>
      <c r="B15">
        <v>0.13600000000000001</v>
      </c>
      <c r="C15">
        <v>6.8010000000000001E-2</v>
      </c>
      <c r="D15">
        <f t="shared" si="0"/>
        <v>2.7804851248109741</v>
      </c>
      <c r="H15" s="2">
        <f>SUM(H3:H13)/PI()</f>
        <v>2.8732473509767683E-3</v>
      </c>
      <c r="I15">
        <f t="shared" si="3"/>
        <v>5.6247119663610338E-4</v>
      </c>
      <c r="J15">
        <f t="shared" si="4"/>
        <v>9.5060694163339701E-4</v>
      </c>
      <c r="K15">
        <f t="shared" si="5"/>
        <v>1.0428742217250548E-3</v>
      </c>
      <c r="L15">
        <f t="shared" si="6"/>
        <v>1.1999657925833426E-3</v>
      </c>
      <c r="M15">
        <f t="shared" si="7"/>
        <v>1.3317445986996362E-3</v>
      </c>
      <c r="N15">
        <f t="shared" si="8"/>
        <v>1.4458615130231284E-3</v>
      </c>
      <c r="O15">
        <f t="shared" si="9"/>
        <v>1.5467889478697921E-3</v>
      </c>
      <c r="P15">
        <f t="shared" si="10"/>
        <v>1.6374146191172926E-3</v>
      </c>
      <c r="Q15">
        <f t="shared" si="11"/>
        <v>1.699845363792263E-3</v>
      </c>
      <c r="T15">
        <f>D44</f>
        <v>3.2388963633321177</v>
      </c>
      <c r="U15">
        <f>Q45</f>
        <v>1.7052125149480849E-2</v>
      </c>
      <c r="V15">
        <f t="shared" si="12"/>
        <v>-17.052125149480847</v>
      </c>
    </row>
    <row r="16" spans="1:27" x14ac:dyDescent="0.25">
      <c r="A16">
        <v>14</v>
      </c>
      <c r="B16">
        <v>0.13900000000000001</v>
      </c>
      <c r="C16">
        <v>6.8890000000000007E-2</v>
      </c>
      <c r="D16">
        <f t="shared" si="0"/>
        <v>2.7970784787973444</v>
      </c>
      <c r="H16" s="3"/>
      <c r="I16">
        <f t="shared" si="3"/>
        <v>4.5632726557640204E-4</v>
      </c>
      <c r="J16">
        <f t="shared" si="4"/>
        <v>8.906223898533977E-4</v>
      </c>
      <c r="K16">
        <f t="shared" si="5"/>
        <v>9.8814125321059431E-4</v>
      </c>
      <c r="L16">
        <f t="shared" si="6"/>
        <v>1.1521215251936252E-3</v>
      </c>
      <c r="M16">
        <f t="shared" si="7"/>
        <v>1.2883006441261214E-3</v>
      </c>
      <c r="N16">
        <f t="shared" si="8"/>
        <v>1.4055138993711164E-3</v>
      </c>
      <c r="O16">
        <f t="shared" si="9"/>
        <v>1.5087582424297688E-3</v>
      </c>
      <c r="P16">
        <f t="shared" si="10"/>
        <v>1.6011932702807144E-3</v>
      </c>
      <c r="Q16">
        <f t="shared" si="11"/>
        <v>1.6647445950077131E-3</v>
      </c>
    </row>
    <row r="17" spans="1:31" x14ac:dyDescent="0.25">
      <c r="A17">
        <v>15</v>
      </c>
      <c r="B17">
        <v>0.14199999999999999</v>
      </c>
      <c r="C17">
        <v>6.8890000000000007E-2</v>
      </c>
      <c r="D17">
        <f t="shared" si="0"/>
        <v>2.8134133713683624</v>
      </c>
      <c r="H17" s="3"/>
      <c r="I17">
        <f t="shared" si="3"/>
        <v>3.2065203415371257E-4</v>
      </c>
      <c r="J17">
        <f t="shared" si="4"/>
        <v>8.2797331079377057E-4</v>
      </c>
      <c r="K17">
        <f t="shared" si="5"/>
        <v>9.3169385695455955E-4</v>
      </c>
      <c r="L17">
        <f t="shared" si="6"/>
        <v>1.1034836698367043E-3</v>
      </c>
      <c r="M17">
        <f t="shared" si="7"/>
        <v>1.2444878062214716E-3</v>
      </c>
      <c r="N17">
        <f t="shared" si="8"/>
        <v>1.3650305134766071E-3</v>
      </c>
      <c r="O17">
        <f t="shared" si="9"/>
        <v>1.4707342353656998E-3</v>
      </c>
      <c r="P17">
        <f t="shared" si="10"/>
        <v>1.5650723193366644E-3</v>
      </c>
      <c r="Q17">
        <f t="shared" si="11"/>
        <v>1.6297949801452796E-3</v>
      </c>
    </row>
    <row r="18" spans="1:31" x14ac:dyDescent="0.25">
      <c r="A18">
        <v>16</v>
      </c>
      <c r="B18">
        <v>0.14499999999999999</v>
      </c>
      <c r="C18">
        <v>7.0129999999999998E-2</v>
      </c>
      <c r="D18">
        <f t="shared" si="0"/>
        <v>2.8294991636660733</v>
      </c>
      <c r="H18" s="3"/>
      <c r="I18">
        <f t="shared" si="3"/>
        <v>0</v>
      </c>
      <c r="J18">
        <f t="shared" si="4"/>
        <v>7.6192031057648437E-4</v>
      </c>
      <c r="K18">
        <f t="shared" si="5"/>
        <v>8.7312721883064915E-4</v>
      </c>
      <c r="L18">
        <f t="shared" si="6"/>
        <v>1.0538817183812904E-3</v>
      </c>
      <c r="M18">
        <f t="shared" si="7"/>
        <v>1.2002118871505018E-3</v>
      </c>
      <c r="N18">
        <f t="shared" si="8"/>
        <v>1.3243496732907513E-3</v>
      </c>
      <c r="O18">
        <f t="shared" si="9"/>
        <v>1.4326715377308607E-3</v>
      </c>
      <c r="P18">
        <f t="shared" si="10"/>
        <v>1.5290154850534261E-3</v>
      </c>
      <c r="Q18">
        <f t="shared" si="11"/>
        <v>1.5949646002061471E-3</v>
      </c>
    </row>
    <row r="19" spans="1:31" x14ac:dyDescent="0.25">
      <c r="A19">
        <v>17</v>
      </c>
      <c r="B19">
        <v>0.14799999999999999</v>
      </c>
      <c r="C19">
        <v>7.1370000000000003E-2</v>
      </c>
      <c r="D19">
        <f t="shared" si="0"/>
        <v>2.8453446924668917</v>
      </c>
      <c r="I19" s="2">
        <f>SUM(I3:I17)/PI()</f>
        <v>4.3772580698093972E-3</v>
      </c>
      <c r="J19">
        <f t="shared" si="4"/>
        <v>6.9140361070081104E-4</v>
      </c>
      <c r="K19">
        <f t="shared" si="5"/>
        <v>8.1191008041184873E-4</v>
      </c>
      <c r="L19">
        <f t="shared" si="6"/>
        <v>1.0031130751589074E-3</v>
      </c>
      <c r="M19">
        <f t="shared" si="7"/>
        <v>1.155367372253917E-3</v>
      </c>
      <c r="N19">
        <f t="shared" si="8"/>
        <v>1.2834050827776544E-3</v>
      </c>
      <c r="O19">
        <f t="shared" si="9"/>
        <v>1.3945228499395654E-3</v>
      </c>
      <c r="P19">
        <f t="shared" si="10"/>
        <v>1.4929858387754285E-3</v>
      </c>
      <c r="Q19">
        <f t="shared" si="11"/>
        <v>1.5602214154114308E-3</v>
      </c>
    </row>
    <row r="20" spans="1:31" x14ac:dyDescent="0.25">
      <c r="A20">
        <v>18</v>
      </c>
      <c r="B20">
        <v>0.151</v>
      </c>
      <c r="C20">
        <v>7.2599999999999998E-2</v>
      </c>
      <c r="D20">
        <f t="shared" si="0"/>
        <v>2.8609583095176085</v>
      </c>
      <c r="J20">
        <f t="shared" si="4"/>
        <v>6.1479986614804507E-4</v>
      </c>
      <c r="K20">
        <f t="shared" si="5"/>
        <v>7.4731733655397387E-4</v>
      </c>
      <c r="L20">
        <f t="shared" si="6"/>
        <v>9.5093202252580027E-4</v>
      </c>
      <c r="M20">
        <f t="shared" si="7"/>
        <v>1.1098343637731193E-3</v>
      </c>
      <c r="N20">
        <f t="shared" si="8"/>
        <v>1.2421246697015217E-3</v>
      </c>
      <c r="O20">
        <f t="shared" si="9"/>
        <v>1.3562384107616177E-3</v>
      </c>
      <c r="P20">
        <f t="shared" si="10"/>
        <v>1.456945491028046E-3</v>
      </c>
      <c r="Q20">
        <f t="shared" si="11"/>
        <v>1.5255330379552021E-3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25">
      <c r="A21">
        <v>22</v>
      </c>
      <c r="B21">
        <v>0.16300000000000001</v>
      </c>
      <c r="C21">
        <v>7.6310000000000003E-2</v>
      </c>
      <c r="D21">
        <f t="shared" si="0"/>
        <v>2.9212456279284891</v>
      </c>
      <c r="J21">
        <f t="shared" si="4"/>
        <v>0</v>
      </c>
      <c r="K21">
        <f t="shared" si="5"/>
        <v>4.2192701697481516E-4</v>
      </c>
      <c r="L21">
        <f t="shared" si="6"/>
        <v>7.2046822916719405E-4</v>
      </c>
      <c r="M21">
        <f t="shared" si="7"/>
        <v>9.1764449613174301E-4</v>
      </c>
      <c r="N21">
        <f t="shared" si="8"/>
        <v>1.0719099792741999E-3</v>
      </c>
      <c r="O21">
        <f t="shared" si="9"/>
        <v>1.2006223842515366E-3</v>
      </c>
      <c r="P21">
        <f t="shared" si="10"/>
        <v>1.3118650526357226E-3</v>
      </c>
      <c r="Q21">
        <f t="shared" si="11"/>
        <v>1.3866535436433502E-3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25">
      <c r="A22">
        <v>23</v>
      </c>
      <c r="B22">
        <v>0.16600000000000001</v>
      </c>
      <c r="C22">
        <v>7.7370000000000008E-2</v>
      </c>
      <c r="D22">
        <f t="shared" si="0"/>
        <v>2.9358103099886175</v>
      </c>
      <c r="J22" s="2">
        <f>SUM(J3:J20)/PI()</f>
        <v>6.4761160759811047E-3</v>
      </c>
      <c r="K22">
        <f t="shared" si="5"/>
        <v>2.9675041064138285E-4</v>
      </c>
      <c r="L22">
        <f t="shared" si="6"/>
        <v>6.5420867237291492E-4</v>
      </c>
      <c r="M22">
        <f t="shared" si="7"/>
        <v>8.6598309496847489E-4</v>
      </c>
      <c r="N22">
        <f t="shared" si="8"/>
        <v>1.0275429025643238E-3</v>
      </c>
      <c r="O22">
        <f t="shared" si="9"/>
        <v>1.1607742396922414E-3</v>
      </c>
      <c r="P22">
        <f t="shared" si="10"/>
        <v>1.2751423338155893E-3</v>
      </c>
      <c r="Q22">
        <f t="shared" si="11"/>
        <v>1.3517230173376068E-3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25">
      <c r="A23">
        <v>24</v>
      </c>
      <c r="B23">
        <v>0.16900000000000001</v>
      </c>
      <c r="C23">
        <v>7.8430000000000014E-2</v>
      </c>
      <c r="D23">
        <f t="shared" si="0"/>
        <v>2.9501847928245133</v>
      </c>
      <c r="K23">
        <f t="shared" si="5"/>
        <v>0</v>
      </c>
      <c r="L23">
        <f t="shared" si="6"/>
        <v>5.8208812305474145E-4</v>
      </c>
      <c r="M23">
        <f t="shared" si="7"/>
        <v>8.1223523323469861E-4</v>
      </c>
      <c r="N23">
        <f t="shared" si="8"/>
        <v>9.8217193061103094E-4</v>
      </c>
      <c r="O23">
        <f t="shared" si="9"/>
        <v>1.1203937782729768E-3</v>
      </c>
      <c r="P23">
        <f t="shared" si="10"/>
        <v>1.2381383370025493E-3</v>
      </c>
      <c r="Q23">
        <f t="shared" si="11"/>
        <v>1.3166303717036078E-3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25">
      <c r="A24">
        <v>26</v>
      </c>
      <c r="B24">
        <v>0.17499999999999999</v>
      </c>
      <c r="C24">
        <v>8.1079999999999999E-2</v>
      </c>
      <c r="D24">
        <f t="shared" si="0"/>
        <v>2.9783860670127624</v>
      </c>
      <c r="K24" s="2">
        <f>SUM(K3:K22)/PI()</f>
        <v>7.1888642172602468E-3</v>
      </c>
      <c r="L24">
        <f t="shared" si="6"/>
        <v>4.0740862199301672E-4</v>
      </c>
      <c r="M24">
        <f t="shared" si="7"/>
        <v>6.9632225145071938E-4</v>
      </c>
      <c r="N24">
        <f t="shared" si="8"/>
        <v>8.876332298467667E-4</v>
      </c>
      <c r="O24">
        <f t="shared" si="9"/>
        <v>1.0376430504528728E-3</v>
      </c>
      <c r="P24">
        <f t="shared" si="10"/>
        <v>1.163049778702822E-3</v>
      </c>
      <c r="Q24">
        <f t="shared" si="11"/>
        <v>1.2457825427755205E-3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25">
      <c r="A25">
        <v>27</v>
      </c>
      <c r="B25">
        <v>0.17799999999999999</v>
      </c>
      <c r="C25">
        <v>8.1349999999999992E-2</v>
      </c>
      <c r="D25">
        <f t="shared" si="0"/>
        <v>2.9922236439562808</v>
      </c>
      <c r="L25">
        <f t="shared" si="6"/>
        <v>2.866435204682019E-4</v>
      </c>
      <c r="M25">
        <f t="shared" si="7"/>
        <v>6.3250899136280158E-4</v>
      </c>
      <c r="N25">
        <f t="shared" si="8"/>
        <v>8.3795517189523962E-4</v>
      </c>
      <c r="O25">
        <f t="shared" si="9"/>
        <v>9.9503752840419588E-4</v>
      </c>
      <c r="P25">
        <f t="shared" si="10"/>
        <v>1.1248308051965267E-3</v>
      </c>
      <c r="Q25">
        <f t="shared" si="11"/>
        <v>1.2099303040563599E-3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25">
      <c r="A26">
        <v>28</v>
      </c>
      <c r="B26">
        <v>0.18099999999999999</v>
      </c>
      <c r="C26">
        <v>8.2670000000000007E-2</v>
      </c>
      <c r="D26">
        <f t="shared" si="0"/>
        <v>3.0058926262785084</v>
      </c>
      <c r="L26">
        <f t="shared" si="6"/>
        <v>0</v>
      </c>
      <c r="M26">
        <f t="shared" si="7"/>
        <v>5.629755495992286E-4</v>
      </c>
      <c r="N26">
        <f t="shared" si="8"/>
        <v>7.8621435925801562E-4</v>
      </c>
      <c r="O26">
        <f t="shared" si="9"/>
        <v>9.5142027191072042E-4</v>
      </c>
      <c r="P26">
        <f t="shared" si="10"/>
        <v>1.0860587459035418E-3</v>
      </c>
      <c r="Q26">
        <f t="shared" si="11"/>
        <v>1.1737203009893288E-3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x14ac:dyDescent="0.25">
      <c r="A27">
        <v>29</v>
      </c>
      <c r="B27">
        <v>0.184</v>
      </c>
      <c r="C27">
        <v>8.3729999999999999E-2</v>
      </c>
      <c r="D27">
        <f t="shared" si="0"/>
        <v>3.0193978121864316</v>
      </c>
      <c r="L27" s="2">
        <f>SUM(L3:L25)/PI()</f>
        <v>8.6314769496902213E-3</v>
      </c>
      <c r="M27">
        <f t="shared" si="7"/>
        <v>4.8520789409224683E-4</v>
      </c>
      <c r="N27">
        <f t="shared" si="8"/>
        <v>7.319324391747207E-4</v>
      </c>
      <c r="O27">
        <f t="shared" si="9"/>
        <v>9.066118215052824E-4</v>
      </c>
      <c r="P27">
        <f t="shared" si="10"/>
        <v>1.0466429087447838E-3</v>
      </c>
      <c r="Q27">
        <f t="shared" si="11"/>
        <v>1.1370912845479987E-3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x14ac:dyDescent="0.25">
      <c r="A28">
        <v>30</v>
      </c>
      <c r="B28">
        <v>0.187</v>
      </c>
      <c r="C28">
        <v>8.4790000000000004E-2</v>
      </c>
      <c r="D28">
        <f t="shared" si="0"/>
        <v>3.0327437877609409</v>
      </c>
      <c r="M28">
        <f t="shared" si="7"/>
        <v>3.9429284168081139E-4</v>
      </c>
      <c r="N28">
        <f t="shared" si="8"/>
        <v>6.7445390484583236E-4</v>
      </c>
      <c r="O28">
        <f t="shared" si="9"/>
        <v>8.6039264656466051E-4</v>
      </c>
      <c r="P28">
        <f t="shared" si="10"/>
        <v>1.0064788195306561E-3</v>
      </c>
      <c r="Q28">
        <f t="shared" si="11"/>
        <v>1.0999748405403759E-3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25">
      <c r="A29">
        <v>31</v>
      </c>
      <c r="B29">
        <v>0.19</v>
      </c>
      <c r="C29">
        <v>8.5849999999999996E-2</v>
      </c>
      <c r="D29">
        <f t="shared" si="0"/>
        <v>3.0459349395692663</v>
      </c>
      <c r="M29">
        <f t="shared" si="7"/>
        <v>2.7750364070728531E-4</v>
      </c>
      <c r="N29">
        <f t="shared" si="8"/>
        <v>6.1283584908495582E-4</v>
      </c>
      <c r="O29">
        <f t="shared" si="9"/>
        <v>8.1248840062301706E-4</v>
      </c>
      <c r="P29">
        <f t="shared" si="10"/>
        <v>9.654445410212368E-4</v>
      </c>
      <c r="Q29">
        <f t="shared" si="11"/>
        <v>1.0622937623552713E-3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25">
      <c r="A30">
        <v>32</v>
      </c>
      <c r="B30">
        <v>0.193</v>
      </c>
      <c r="C30">
        <v>8.6910000000000001E-2</v>
      </c>
      <c r="D30">
        <f t="shared" si="0"/>
        <v>3.0589754663412259</v>
      </c>
      <c r="M30">
        <f t="shared" si="7"/>
        <v>0</v>
      </c>
      <c r="N30">
        <f t="shared" si="8"/>
        <v>5.4563058672376459E-4</v>
      </c>
      <c r="O30">
        <f t="shared" si="9"/>
        <v>7.6254751833877373E-4</v>
      </c>
      <c r="P30">
        <f t="shared" si="10"/>
        <v>9.2339569216255267E-4</v>
      </c>
      <c r="Q30">
        <f t="shared" si="11"/>
        <v>1.0239599642545428E-3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25">
      <c r="A31">
        <v>33</v>
      </c>
      <c r="B31">
        <v>0.19600000000000001</v>
      </c>
      <c r="C31">
        <v>8.7969999999999993E-2</v>
      </c>
      <c r="D31">
        <f t="shared" si="0"/>
        <v>3.0718693897921874</v>
      </c>
      <c r="M31" s="2">
        <f>SUM(M3:M29)/PI()</f>
        <v>1.028499013719591E-2</v>
      </c>
      <c r="N31">
        <f t="shared" si="8"/>
        <v>4.7039767599716374E-4</v>
      </c>
      <c r="O31">
        <f t="shared" si="9"/>
        <v>7.1010564413364534E-4</v>
      </c>
      <c r="P31">
        <f t="shared" si="10"/>
        <v>8.801585527481009E-4</v>
      </c>
      <c r="Q31">
        <f t="shared" si="11"/>
        <v>9.8487176171208513E-4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25">
      <c r="A32">
        <v>34</v>
      </c>
      <c r="B32">
        <v>0.19900000000000001</v>
      </c>
      <c r="C32">
        <v>8.6910000000000001E-2</v>
      </c>
      <c r="D32">
        <f t="shared" si="0"/>
        <v>3.0846205646671323</v>
      </c>
      <c r="N32">
        <f t="shared" si="8"/>
        <v>3.8236744611849977E-4</v>
      </c>
      <c r="O32">
        <f t="shared" si="9"/>
        <v>6.5452598666869649E-4</v>
      </c>
      <c r="P32">
        <f t="shared" si="10"/>
        <v>8.3552026381864886E-4</v>
      </c>
      <c r="Q32">
        <f t="shared" si="11"/>
        <v>9.4491026281693681E-4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25">
      <c r="A33">
        <v>35</v>
      </c>
      <c r="B33">
        <v>0.20200000000000001</v>
      </c>
      <c r="C33">
        <v>8.9209999999999998E-2</v>
      </c>
      <c r="D33">
        <f t="shared" si="0"/>
        <v>3.0972326880727281</v>
      </c>
      <c r="N33">
        <f t="shared" si="8"/>
        <v>2.6918578923273463E-4</v>
      </c>
      <c r="O33">
        <f t="shared" si="9"/>
        <v>5.9489209792101263E-4</v>
      </c>
      <c r="P33">
        <f t="shared" si="10"/>
        <v>7.8921446775428116E-4</v>
      </c>
      <c r="Q33">
        <f t="shared" si="11"/>
        <v>9.0393448338343724E-4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x14ac:dyDescent="0.25">
      <c r="A34">
        <v>36</v>
      </c>
      <c r="B34">
        <v>0.20499999999999999</v>
      </c>
      <c r="C34">
        <v>9.1510000000000008E-2</v>
      </c>
      <c r="D34">
        <f t="shared" si="0"/>
        <v>3.1097093081576475</v>
      </c>
      <c r="N34">
        <f>ACOSH($D$34*$D34^-1)*0.003</f>
        <v>0</v>
      </c>
      <c r="O34">
        <f t="shared" si="9"/>
        <v>5.2979647336997269E-4</v>
      </c>
      <c r="P34">
        <f t="shared" si="10"/>
        <v>7.4089948758024153E-4</v>
      </c>
      <c r="Q34">
        <f t="shared" si="11"/>
        <v>8.6177458248892997E-4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x14ac:dyDescent="0.25">
      <c r="A35">
        <v>37</v>
      </c>
      <c r="B35">
        <v>0.20799999999999999</v>
      </c>
      <c r="C35">
        <v>9.221E-2</v>
      </c>
      <c r="D35">
        <f t="shared" si="0"/>
        <v>3.1220538321954789</v>
      </c>
      <c r="N35" s="2">
        <f>SUM(N3:N33)/PI()</f>
        <v>1.2053847999596516E-2</v>
      </c>
      <c r="O35">
        <f t="shared" si="9"/>
        <v>4.5686602967188095E-4</v>
      </c>
      <c r="P35">
        <f t="shared" si="10"/>
        <v>6.9012367891747471E-4</v>
      </c>
      <c r="Q35">
        <f t="shared" si="11"/>
        <v>8.1822224721740341E-4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25">
      <c r="A36">
        <v>39</v>
      </c>
      <c r="B36">
        <v>0.214</v>
      </c>
      <c r="C36">
        <v>9.486E-2</v>
      </c>
      <c r="D36">
        <f t="shared" si="0"/>
        <v>3.1463595615525946</v>
      </c>
      <c r="O36">
        <f t="shared" si="9"/>
        <v>2.6157369823198701E-4</v>
      </c>
      <c r="P36">
        <f t="shared" si="10"/>
        <v>5.7843824415487668E-4</v>
      </c>
      <c r="Q36">
        <f t="shared" si="11"/>
        <v>7.25822792688111E-4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25">
      <c r="A37">
        <v>40</v>
      </c>
      <c r="B37">
        <v>0.217</v>
      </c>
      <c r="C37">
        <v>9.5659999999999995E-2</v>
      </c>
      <c r="D37">
        <f t="shared" si="0"/>
        <v>3.158326942375969</v>
      </c>
      <c r="O37">
        <f>ACOSH($D$37*$D37^-1)*0.003</f>
        <v>0</v>
      </c>
      <c r="P37">
        <f t="shared" si="10"/>
        <v>5.1526581795256093E-4</v>
      </c>
      <c r="Q37">
        <f t="shared" si="11"/>
        <v>6.7619799010689471E-4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x14ac:dyDescent="0.25">
      <c r="A38">
        <v>41</v>
      </c>
      <c r="B38">
        <v>0.22</v>
      </c>
      <c r="C38">
        <v>9.6450000000000008E-2</v>
      </c>
      <c r="D38">
        <f t="shared" si="0"/>
        <v>3.1701745908675534</v>
      </c>
      <c r="O38" s="2">
        <f>SUM(O3:O36)/PI()</f>
        <v>1.378745531806802E-2</v>
      </c>
      <c r="P38">
        <f t="shared" si="10"/>
        <v>4.4443894960595535E-4</v>
      </c>
      <c r="Q38">
        <f t="shared" si="11"/>
        <v>6.2353437278872309E-4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x14ac:dyDescent="0.25">
      <c r="A39">
        <v>42</v>
      </c>
      <c r="B39">
        <v>0.223</v>
      </c>
      <c r="C39">
        <v>9.7250000000000003E-2</v>
      </c>
      <c r="D39">
        <f t="shared" si="0"/>
        <v>3.1819053134489148</v>
      </c>
      <c r="P39">
        <f>ACOSH($D$41*$D39^-1)*0.003</f>
        <v>3.6144058973180927E-4</v>
      </c>
      <c r="Q39">
        <f t="shared" si="11"/>
        <v>5.6695664976825588E-4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25">
      <c r="A40">
        <v>43</v>
      </c>
      <c r="B40">
        <v>0.22600000000000001</v>
      </c>
      <c r="C40">
        <v>9.8040000000000002E-2</v>
      </c>
      <c r="D40">
        <f t="shared" si="0"/>
        <v>3.1935218140675223</v>
      </c>
      <c r="G40" t="s">
        <v>23</v>
      </c>
      <c r="P40">
        <f>ACOSH($D$41*$D40^-1)*0.003</f>
        <v>2.5457289300689906E-4</v>
      </c>
      <c r="Q40">
        <f t="shared" si="11"/>
        <v>5.0512002882217746E-4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25">
      <c r="A41">
        <v>44</v>
      </c>
      <c r="B41">
        <v>0.22900000000000001</v>
      </c>
      <c r="C41">
        <v>9.8839999999999997E-2</v>
      </c>
      <c r="D41">
        <f t="shared" si="0"/>
        <v>3.2050266992429988</v>
      </c>
      <c r="G41" t="s">
        <v>2</v>
      </c>
      <c r="Q41">
        <f t="shared" si="11"/>
        <v>4.3575678042433988E-4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25">
      <c r="A42">
        <v>45</v>
      </c>
      <c r="B42">
        <v>0.23200000000000001</v>
      </c>
      <c r="C42">
        <v>9.8569999999999991E-2</v>
      </c>
      <c r="D42">
        <f t="shared" si="0"/>
        <v>3.2164224828023049</v>
      </c>
      <c r="G42" t="s">
        <v>3</v>
      </c>
      <c r="P42" s="2">
        <f>SUM(P3:P40)/PI()</f>
        <v>1.5620938073825797E-2</v>
      </c>
      <c r="Q42">
        <f t="shared" si="11"/>
        <v>3.5443466342681131E-4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25">
      <c r="A43">
        <v>46</v>
      </c>
      <c r="B43">
        <v>0.23499999999999999</v>
      </c>
      <c r="C43">
        <v>9.8930000000000004E-2</v>
      </c>
      <c r="D43">
        <f t="shared" si="0"/>
        <v>3.227711590326797</v>
      </c>
      <c r="G43" t="s">
        <v>4</v>
      </c>
      <c r="Q43">
        <f>ACOSH($D$44*$D43^-1)*0.003</f>
        <v>2.4967620098070186E-4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x14ac:dyDescent="0.25">
      <c r="A44">
        <v>47</v>
      </c>
      <c r="B44">
        <v>0.23799999999999999</v>
      </c>
      <c r="C44">
        <v>9.9280000000000007E-2</v>
      </c>
      <c r="D44">
        <f t="shared" si="0"/>
        <v>3.2388963633321177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5">
      <c r="A45">
        <v>48</v>
      </c>
      <c r="B45">
        <v>0.24099999999999999</v>
      </c>
      <c r="C45">
        <v>9.9629999999999996E-2</v>
      </c>
      <c r="D45">
        <f t="shared" si="0"/>
        <v>3.24997906320014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Q45" s="2">
        <f>SUM(Q3:Q43)/PI()</f>
        <v>1.7052125149480849E-2</v>
      </c>
    </row>
    <row r="46" spans="1:31" x14ac:dyDescent="0.25"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31" x14ac:dyDescent="0.25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31" x14ac:dyDescent="0.25"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5:15" x14ac:dyDescent="0.25"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5:15" x14ac:dyDescent="0.25"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5:15" x14ac:dyDescent="0.25"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5:15" x14ac:dyDescent="0.25"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5:15" x14ac:dyDescent="0.25"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5:15" x14ac:dyDescent="0.25"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5:15" x14ac:dyDescent="0.25"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5:15" x14ac:dyDescent="0.25"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5:15" x14ac:dyDescent="0.25"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5:15" x14ac:dyDescent="0.25"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5:15" x14ac:dyDescent="0.25"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5:15" x14ac:dyDescent="0.25"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5:15" x14ac:dyDescent="0.25"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5:15" x14ac:dyDescent="0.25"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5:15" x14ac:dyDescent="0.25"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5:15" x14ac:dyDescent="0.25"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5:15" x14ac:dyDescent="0.25"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5:15" x14ac:dyDescent="0.25"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5:15" x14ac:dyDescent="0.25"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5:15" x14ac:dyDescent="0.25"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WHB integral</vt:lpstr>
    </vt:vector>
  </TitlesOfParts>
  <Company>Victoria University of Wellington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Campbell Watson</dc:creator>
  <cp:lastModifiedBy>Campbell Watson</cp:lastModifiedBy>
  <dcterms:created xsi:type="dcterms:W3CDTF">2015-09-24T00:11:11Z</dcterms:created>
  <dcterms:modified xsi:type="dcterms:W3CDTF">2016-05-26T06:36:14Z</dcterms:modified>
</cp:coreProperties>
</file>