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Campbell Watson" algorithmName="SHA-512" hashValue="WqlfgjplaJarkUk9K2+npiMXSOrASeY1ISixw1TOzLeHrWt9WzXQdCPJWroBVSd3olTArxFUiQDHCGpwjyvLpQ==" saltValue="dtFLqFIcnwqVIeA5qOK+bA==" spinCount="100000"/>
  <workbookPr/>
  <mc:AlternateContent xmlns:mc="http://schemas.openxmlformats.org/markup-compatibility/2006">
    <mc:Choice Requires="x15">
      <x15ac:absPath xmlns:x15ac="http://schemas.microsoft.com/office/spreadsheetml/2010/11/ac" url="C:\Users\watsonc3\Dropbox\Thesis\Writing\Thesis chapters\Appendices\"/>
    </mc:Choice>
  </mc:AlternateContent>
  <bookViews>
    <workbookView xWindow="0" yWindow="0" windowWidth="28770" windowHeight="15735" activeTab="1"/>
  </bookViews>
  <sheets>
    <sheet name="Survey Measurements" sheetId="1" r:id="rId1"/>
    <sheet name="Gravity reductions" sheetId="9" r:id="rId2"/>
    <sheet name="Distances along a profile" sheetId="10" r:id="rId3"/>
    <sheet name="Gravimetre Drift" sheetId="3" r:id="rId4"/>
    <sheet name="Beta Calibration Factor" sheetId="4" r:id="rId5"/>
    <sheet name="Meta Data About Solution" sheetId="5" r:id="rId6"/>
  </sheets>
  <calcPr calcId="152511" concurrentCalc="0"/>
</workbook>
</file>

<file path=xl/calcChain.xml><?xml version="1.0" encoding="utf-8"?>
<calcChain xmlns="http://schemas.openxmlformats.org/spreadsheetml/2006/main">
  <c r="M12" i="9" l="1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3" i="9"/>
  <c r="M4" i="9"/>
  <c r="M5" i="9"/>
  <c r="M6" i="9"/>
  <c r="M7" i="9"/>
  <c r="M8" i="9"/>
  <c r="M9" i="9"/>
  <c r="M10" i="9"/>
  <c r="M2" i="9"/>
  <c r="W29" i="9"/>
  <c r="R2" i="9"/>
  <c r="U2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3" i="9"/>
  <c r="Y4" i="9"/>
  <c r="Y5" i="9"/>
  <c r="Y6" i="9"/>
  <c r="Y7" i="9"/>
  <c r="Y8" i="9"/>
  <c r="Y9" i="9"/>
  <c r="Y10" i="9"/>
  <c r="Y2" i="9"/>
  <c r="W30" i="9"/>
  <c r="R26" i="9"/>
  <c r="U26" i="9"/>
  <c r="R10" i="9"/>
  <c r="U10" i="9"/>
  <c r="R12" i="9"/>
  <c r="U12" i="9"/>
  <c r="R17" i="9"/>
  <c r="R13" i="9"/>
  <c r="R14" i="9"/>
  <c r="R21" i="9"/>
  <c r="U21" i="9"/>
  <c r="U13" i="9"/>
  <c r="R6" i="9"/>
  <c r="U6" i="9"/>
  <c r="G4" i="10"/>
  <c r="H4" i="10"/>
  <c r="G17" i="10"/>
  <c r="I17" i="10"/>
  <c r="I4" i="10"/>
  <c r="D4" i="10"/>
  <c r="E4" i="10"/>
  <c r="F4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D18" i="10"/>
  <c r="F18" i="10"/>
  <c r="D19" i="10"/>
  <c r="F19" i="10"/>
  <c r="D20" i="10"/>
  <c r="F20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D29" i="10"/>
  <c r="F29" i="10"/>
  <c r="D30" i="10"/>
  <c r="F30" i="10"/>
  <c r="D31" i="10"/>
  <c r="F31" i="10"/>
  <c r="E17" i="10"/>
  <c r="D17" i="10"/>
  <c r="F17" i="10"/>
  <c r="E5" i="10"/>
  <c r="E6" i="10"/>
  <c r="E7" i="10"/>
  <c r="E8" i="10"/>
  <c r="E9" i="10"/>
  <c r="E10" i="10"/>
  <c r="E11" i="10"/>
  <c r="E12" i="10"/>
  <c r="D5" i="10"/>
  <c r="F5" i="10"/>
  <c r="D6" i="10"/>
  <c r="F6" i="10"/>
  <c r="D7" i="10"/>
  <c r="F7" i="10"/>
  <c r="D8" i="10"/>
  <c r="F8" i="10"/>
  <c r="D9" i="10"/>
  <c r="F9" i="10"/>
  <c r="D10" i="10"/>
  <c r="F10" i="10"/>
  <c r="D11" i="10"/>
  <c r="F11" i="10"/>
  <c r="D12" i="10"/>
  <c r="F12" i="10"/>
  <c r="R7" i="9"/>
  <c r="U7" i="9"/>
  <c r="R9" i="9"/>
  <c r="U9" i="9"/>
  <c r="R5" i="9"/>
  <c r="U5" i="9"/>
  <c r="R20" i="9"/>
  <c r="U20" i="9"/>
  <c r="H17" i="10"/>
  <c r="R3" i="9"/>
  <c r="U3" i="9"/>
  <c r="R22" i="9"/>
  <c r="U22" i="9"/>
  <c r="U17" i="9"/>
  <c r="R15" i="9"/>
  <c r="U15" i="9"/>
  <c r="R4" i="9"/>
  <c r="U4" i="9"/>
  <c r="R8" i="9"/>
  <c r="U8" i="9"/>
  <c r="R19" i="9"/>
  <c r="U19" i="9"/>
  <c r="U14" i="9"/>
  <c r="R23" i="9"/>
  <c r="U23" i="9"/>
  <c r="R16" i="9"/>
  <c r="U16" i="9"/>
  <c r="R24" i="9"/>
  <c r="U24" i="9"/>
  <c r="R25" i="9"/>
  <c r="U25" i="9"/>
  <c r="R18" i="9"/>
  <c r="U18" i="9"/>
</calcChain>
</file>

<file path=xl/sharedStrings.xml><?xml version="1.0" encoding="utf-8"?>
<sst xmlns="http://schemas.openxmlformats.org/spreadsheetml/2006/main" count="246" uniqueCount="90">
  <si>
    <t>Method Used:</t>
  </si>
  <si>
    <t>Method 2: Decoupled Least Squares</t>
  </si>
  <si>
    <t>Beta Calibration Factor Calculated Or Provided?:</t>
  </si>
  <si>
    <t>Provided</t>
  </si>
  <si>
    <t>Loops used?:</t>
  </si>
  <si>
    <t xml:space="preserve">Yes, </t>
  </si>
  <si>
    <t>4 Loops Used</t>
  </si>
  <si>
    <t>Ellipsoid Used for reductions:</t>
  </si>
  <si>
    <t>GRS80</t>
  </si>
  <si>
    <t>Beta Calibration factor</t>
  </si>
  <si>
    <t>0.0</t>
  </si>
  <si>
    <t>Loop ID</t>
  </si>
  <si>
    <t>Drift (mGal per hour)</t>
  </si>
  <si>
    <t>1</t>
  </si>
  <si>
    <t>2</t>
  </si>
  <si>
    <t>3</t>
  </si>
  <si>
    <t>4</t>
  </si>
  <si>
    <t>Name</t>
  </si>
  <si>
    <t>Latitude</t>
  </si>
  <si>
    <t>Longitude</t>
  </si>
  <si>
    <t>Elevation</t>
  </si>
  <si>
    <t>Dial</t>
  </si>
  <si>
    <t>Calibrated Dial</t>
  </si>
  <si>
    <t>Day</t>
  </si>
  <si>
    <t>Month</t>
  </si>
  <si>
    <t>Year</t>
  </si>
  <si>
    <t>Hour</t>
  </si>
  <si>
    <t>Minute</t>
  </si>
  <si>
    <t>Tidal Effect</t>
  </si>
  <si>
    <t>Loop</t>
  </si>
  <si>
    <t>Residual</t>
  </si>
  <si>
    <t>Vault</t>
  </si>
  <si>
    <t>MVG00</t>
  </si>
  <si>
    <t>MVG01</t>
  </si>
  <si>
    <t>MVG02</t>
  </si>
  <si>
    <t>MVG03</t>
  </si>
  <si>
    <t>MVG04</t>
  </si>
  <si>
    <t>MVG06</t>
  </si>
  <si>
    <t>MVG07</t>
  </si>
  <si>
    <t>MVG08</t>
  </si>
  <si>
    <t>MVG09</t>
  </si>
  <si>
    <t>MVG11</t>
  </si>
  <si>
    <t>MVG12</t>
  </si>
  <si>
    <t>MVG13</t>
  </si>
  <si>
    <t>MVG14</t>
  </si>
  <si>
    <t>MVG15</t>
  </si>
  <si>
    <t>MVG16</t>
  </si>
  <si>
    <t>MVG17</t>
  </si>
  <si>
    <t>MVG18</t>
  </si>
  <si>
    <t>MVG20</t>
  </si>
  <si>
    <t>MVG21</t>
  </si>
  <si>
    <t>MVG22</t>
  </si>
  <si>
    <t>MVG23</t>
  </si>
  <si>
    <t>MVG24</t>
  </si>
  <si>
    <t>MVG25</t>
  </si>
  <si>
    <t>MVG26</t>
  </si>
  <si>
    <t>Absolute Gravity</t>
  </si>
  <si>
    <t>Standard Error</t>
  </si>
  <si>
    <t>Number of Observations</t>
  </si>
  <si>
    <t>Ellipsoidal gravity</t>
  </si>
  <si>
    <t>Free air anomaly</t>
  </si>
  <si>
    <t>Free air effect/correction</t>
  </si>
  <si>
    <t>Elevation (NZVD)</t>
  </si>
  <si>
    <t>Terrain correction inner (mGal)</t>
  </si>
  <si>
    <t>Terrain correction outer (mGal)</t>
  </si>
  <si>
    <t>Total terrain correction (mGal)</t>
  </si>
  <si>
    <t>Bouguer plate value mGal</t>
  </si>
  <si>
    <t>Bouguer anomaly mGal</t>
  </si>
  <si>
    <t>Regionalgrav mGal</t>
  </si>
  <si>
    <t>Site name</t>
  </si>
  <si>
    <t>distance</t>
  </si>
  <si>
    <t>Residual anomaly (=L-M)</t>
  </si>
  <si>
    <t>g (lat)1930</t>
  </si>
  <si>
    <t>Bouguer model mGal</t>
  </si>
  <si>
    <t>EastTM</t>
  </si>
  <si>
    <t>NorthTM</t>
  </si>
  <si>
    <t>adjusted eastings</t>
  </si>
  <si>
    <t>adjusted northings</t>
  </si>
  <si>
    <t>Slope of trendline</t>
  </si>
  <si>
    <t>sin of trendline</t>
  </si>
  <si>
    <t>cos of trendline</t>
  </si>
  <si>
    <t>Profile 1</t>
  </si>
  <si>
    <t>Profile 2</t>
  </si>
  <si>
    <t>distance along profile (m)</t>
  </si>
  <si>
    <t>Regional gradient for profile 1</t>
  </si>
  <si>
    <t>Regional gradient for profile 2</t>
  </si>
  <si>
    <t>gsolve error (std dev) (mGal)</t>
  </si>
  <si>
    <t>TC error (mGal)</t>
  </si>
  <si>
    <t>GPS vertical error (mGal)</t>
  </si>
  <si>
    <t>Total likely error (mGal)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</si>
</sst>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Fill="1" applyBorder="1" applyAlignment="1" applyProtection="1"/>
    <xf numFmtId="0" fontId="5" fillId="0" borderId="0" xfId="0" applyFont="1"/>
    <xf numFmtId="0" fontId="3" fillId="0" borderId="0" xfId="0" applyFont="1" applyFill="1" applyBorder="1" applyAlignment="1" applyProtection="1"/>
    <xf numFmtId="0" fontId="4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NZ">
                <a:solidFill>
                  <a:schemeClr val="tx1"/>
                </a:solidFill>
              </a:rPr>
              <a:t>Profile 1 residual anomaly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Original outer TC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'Gravity reductions'!$Y$2:$Y$10</c:f>
                <c:numCache>
                  <c:formatCode>General</c:formatCode>
                  <c:ptCount val="9"/>
                  <c:pt idx="0">
                    <c:v>0.15085145864141736</c:v>
                  </c:pt>
                  <c:pt idx="1">
                    <c:v>0.15107711727008014</c:v>
                  </c:pt>
                  <c:pt idx="2">
                    <c:v>0.15133009258787547</c:v>
                  </c:pt>
                  <c:pt idx="3">
                    <c:v>0.15160528544296617</c:v>
                  </c:pt>
                  <c:pt idx="4">
                    <c:v>0.15033399823793131</c:v>
                  </c:pt>
                  <c:pt idx="5">
                    <c:v>0.15048002425650489</c:v>
                  </c:pt>
                  <c:pt idx="6">
                    <c:v>0.15040378887845918</c:v>
                  </c:pt>
                  <c:pt idx="7">
                    <c:v>0.15033396147360403</c:v>
                  </c:pt>
                  <c:pt idx="8">
                    <c:v>0.15033375436088298</c:v>
                  </c:pt>
                </c:numCache>
              </c:numRef>
            </c:plus>
            <c:minus>
              <c:numRef>
                <c:f>'Gravity reductions'!$Y$2:$Y$10</c:f>
                <c:numCache>
                  <c:formatCode>General</c:formatCode>
                  <c:ptCount val="9"/>
                  <c:pt idx="0">
                    <c:v>0.15085145864141736</c:v>
                  </c:pt>
                  <c:pt idx="1">
                    <c:v>0.15107711727008014</c:v>
                  </c:pt>
                  <c:pt idx="2">
                    <c:v>0.15133009258787547</c:v>
                  </c:pt>
                  <c:pt idx="3">
                    <c:v>0.15160528544296617</c:v>
                  </c:pt>
                  <c:pt idx="4">
                    <c:v>0.15033399823793131</c:v>
                  </c:pt>
                  <c:pt idx="5">
                    <c:v>0.15048002425650489</c:v>
                  </c:pt>
                  <c:pt idx="6">
                    <c:v>0.15040378887845918</c:v>
                  </c:pt>
                  <c:pt idx="7">
                    <c:v>0.15033396147360403</c:v>
                  </c:pt>
                  <c:pt idx="8">
                    <c:v>0.15033375436088298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'Gravity reductions'!$T$2:$T$10</c:f>
              <c:numCache>
                <c:formatCode>General</c:formatCode>
                <c:ptCount val="9"/>
                <c:pt idx="0">
                  <c:v>0</c:v>
                </c:pt>
                <c:pt idx="1">
                  <c:v>38.228940395640521</c:v>
                </c:pt>
                <c:pt idx="2">
                  <c:v>65.030106084901377</c:v>
                </c:pt>
                <c:pt idx="3">
                  <c:v>140.33300640848734</c:v>
                </c:pt>
                <c:pt idx="4">
                  <c:v>202.59834074065077</c:v>
                </c:pt>
                <c:pt idx="5">
                  <c:v>293.64216422734262</c:v>
                </c:pt>
                <c:pt idx="6">
                  <c:v>339.91268791693437</c:v>
                </c:pt>
                <c:pt idx="7">
                  <c:v>375.58742573578536</c:v>
                </c:pt>
                <c:pt idx="8">
                  <c:v>441.14300222955001</c:v>
                </c:pt>
              </c:numCache>
            </c:numRef>
          </c:xVal>
          <c:yVal>
            <c:numRef>
              <c:f>'Gravity reductions'!$U$2:$U$10</c:f>
              <c:numCache>
                <c:formatCode>General</c:formatCode>
                <c:ptCount val="9"/>
                <c:pt idx="0">
                  <c:v>0</c:v>
                </c:pt>
                <c:pt idx="1">
                  <c:v>7.5919220715471525E-2</c:v>
                </c:pt>
                <c:pt idx="2">
                  <c:v>1.2870764671576218E-2</c:v>
                </c:pt>
                <c:pt idx="3">
                  <c:v>-0.30663326068883112</c:v>
                </c:pt>
                <c:pt idx="4">
                  <c:v>-0.34382304810376585</c:v>
                </c:pt>
                <c:pt idx="5">
                  <c:v>-0.30658894500128131</c:v>
                </c:pt>
                <c:pt idx="6">
                  <c:v>-0.28334552340926766</c:v>
                </c:pt>
                <c:pt idx="7">
                  <c:v>-1.9283028152504045E-2</c:v>
                </c:pt>
                <c:pt idx="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389312"/>
        <c:axId val="249392056"/>
      </c:scatterChart>
      <c:valAx>
        <c:axId val="249389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>
                    <a:solidFill>
                      <a:schemeClr val="tx1"/>
                    </a:solidFill>
                  </a:rPr>
                  <a:t>Distance along profile (m)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9392056"/>
        <c:crossesAt val="-0.5"/>
        <c:crossBetween val="midCat"/>
      </c:valAx>
      <c:valAx>
        <c:axId val="2493920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>
                    <a:solidFill>
                      <a:schemeClr val="tx1"/>
                    </a:solidFill>
                  </a:rPr>
                  <a:t>Residual anomaly (mGal)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389312"/>
        <c:crossesAt val="-50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NZ">
                <a:solidFill>
                  <a:schemeClr val="tx1"/>
                </a:solidFill>
              </a:rPr>
              <a:t>Profile 2 residual anomaly (original outer</a:t>
            </a:r>
            <a:r>
              <a:rPr lang="en-NZ" baseline="0">
                <a:solidFill>
                  <a:schemeClr val="tx1"/>
                </a:solidFill>
              </a:rPr>
              <a:t> tc)</a:t>
            </a:r>
            <a:r>
              <a:rPr lang="en-NZ">
                <a:solidFill>
                  <a:schemeClr val="tx1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7947506561679786"/>
          <c:y val="3.13725490196078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74328563640104E-2"/>
          <c:y val="0.11636078431372548"/>
          <c:w val="0.81412925540947567"/>
          <c:h val="0.7976680561988575"/>
        </c:manualLayout>
      </c:layout>
      <c:scatterChart>
        <c:scatterStyle val="lineMarker"/>
        <c:varyColors val="0"/>
        <c:ser>
          <c:idx val="0"/>
          <c:order val="0"/>
          <c:tx>
            <c:v>original data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'Gravity reductions'!$Y$12:$Y$26</c:f>
                <c:numCache>
                  <c:formatCode>General</c:formatCode>
                  <c:ptCount val="15"/>
                  <c:pt idx="0">
                    <c:v>0.15056388700738191</c:v>
                  </c:pt>
                  <c:pt idx="1">
                    <c:v>0.1516061412410917</c:v>
                  </c:pt>
                  <c:pt idx="2">
                    <c:v>0.15132905891061263</c:v>
                  </c:pt>
                  <c:pt idx="3">
                    <c:v>0.15096253464432968</c:v>
                  </c:pt>
                  <c:pt idx="4">
                    <c:v>0.15074985456901413</c:v>
                  </c:pt>
                  <c:pt idx="5">
                    <c:v>0.15065303423327756</c:v>
                  </c:pt>
                  <c:pt idx="6">
                    <c:v>0.15027086973463408</c:v>
                  </c:pt>
                  <c:pt idx="7">
                    <c:v>0.15040490918754609</c:v>
                  </c:pt>
                  <c:pt idx="8">
                    <c:v>0.15033481173480207</c:v>
                  </c:pt>
                  <c:pt idx="9">
                    <c:v>0.15033481173480207</c:v>
                  </c:pt>
                  <c:pt idx="10">
                    <c:v>0.15027136810041913</c:v>
                  </c:pt>
                  <c:pt idx="11">
                    <c:v>0.15027185637990628</c:v>
                  </c:pt>
                  <c:pt idx="12">
                    <c:v>0.15027111540462221</c:v>
                  </c:pt>
                  <c:pt idx="13">
                    <c:v>0.15027065018534116</c:v>
                  </c:pt>
                  <c:pt idx="14">
                    <c:v>0.15021432896230749</c:v>
                  </c:pt>
                </c:numCache>
              </c:numRef>
            </c:plus>
            <c:minus>
              <c:numRef>
                <c:f>'Gravity reductions'!$Y$12:$Y$26</c:f>
                <c:numCache>
                  <c:formatCode>General</c:formatCode>
                  <c:ptCount val="15"/>
                  <c:pt idx="0">
                    <c:v>0.15056388700738191</c:v>
                  </c:pt>
                  <c:pt idx="1">
                    <c:v>0.1516061412410917</c:v>
                  </c:pt>
                  <c:pt idx="2">
                    <c:v>0.15132905891061263</c:v>
                  </c:pt>
                  <c:pt idx="3">
                    <c:v>0.15096253464432968</c:v>
                  </c:pt>
                  <c:pt idx="4">
                    <c:v>0.15074985456901413</c:v>
                  </c:pt>
                  <c:pt idx="5">
                    <c:v>0.15065303423327756</c:v>
                  </c:pt>
                  <c:pt idx="6">
                    <c:v>0.15027086973463408</c:v>
                  </c:pt>
                  <c:pt idx="7">
                    <c:v>0.15040490918754609</c:v>
                  </c:pt>
                  <c:pt idx="8">
                    <c:v>0.15033481173480207</c:v>
                  </c:pt>
                  <c:pt idx="9">
                    <c:v>0.15033481173480207</c:v>
                  </c:pt>
                  <c:pt idx="10">
                    <c:v>0.15027136810041913</c:v>
                  </c:pt>
                  <c:pt idx="11">
                    <c:v>0.15027185637990628</c:v>
                  </c:pt>
                  <c:pt idx="12">
                    <c:v>0.15027111540462221</c:v>
                  </c:pt>
                  <c:pt idx="13">
                    <c:v>0.15027065018534116</c:v>
                  </c:pt>
                  <c:pt idx="14">
                    <c:v>0.15021432896230749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'Gravity reductions'!$T$12:$T$26</c:f>
              <c:numCache>
                <c:formatCode>General</c:formatCode>
                <c:ptCount val="15"/>
                <c:pt idx="0">
                  <c:v>0</c:v>
                </c:pt>
                <c:pt idx="1">
                  <c:v>31.50021419208684</c:v>
                </c:pt>
                <c:pt idx="2">
                  <c:v>57.089647019193158</c:v>
                </c:pt>
                <c:pt idx="3">
                  <c:v>86.685545482265866</c:v>
                </c:pt>
                <c:pt idx="4">
                  <c:v>136.2754239612828</c:v>
                </c:pt>
                <c:pt idx="5">
                  <c:v>169.15325590751399</c:v>
                </c:pt>
                <c:pt idx="6">
                  <c:v>227.67223171284206</c:v>
                </c:pt>
                <c:pt idx="7">
                  <c:v>273.36783927143978</c:v>
                </c:pt>
                <c:pt idx="8">
                  <c:v>336.37367797067463</c:v>
                </c:pt>
                <c:pt idx="9">
                  <c:v>374.79966663685838</c:v>
                </c:pt>
                <c:pt idx="10">
                  <c:v>409.26537214391442</c:v>
                </c:pt>
                <c:pt idx="11">
                  <c:v>493.26972599704686</c:v>
                </c:pt>
                <c:pt idx="12">
                  <c:v>542.83828316535914</c:v>
                </c:pt>
                <c:pt idx="13">
                  <c:v>623.95858516314308</c:v>
                </c:pt>
                <c:pt idx="14">
                  <c:v>736.87878788640012</c:v>
                </c:pt>
              </c:numCache>
            </c:numRef>
          </c:xVal>
          <c:yVal>
            <c:numRef>
              <c:f>'Gravity reductions'!$U$12:$U$26</c:f>
              <c:numCache>
                <c:formatCode>General</c:formatCode>
                <c:ptCount val="15"/>
                <c:pt idx="0">
                  <c:v>-0.17189317202265908</c:v>
                </c:pt>
                <c:pt idx="1">
                  <c:v>0</c:v>
                </c:pt>
                <c:pt idx="2">
                  <c:v>4.9885911571982966E-2</c:v>
                </c:pt>
                <c:pt idx="3">
                  <c:v>-3.2937310809247222E-2</c:v>
                </c:pt>
                <c:pt idx="4">
                  <c:v>8.5449624200933272E-2</c:v>
                </c:pt>
                <c:pt idx="5">
                  <c:v>7.1629055094705407E-2</c:v>
                </c:pt>
                <c:pt idx="6">
                  <c:v>8.2078885006042768E-2</c:v>
                </c:pt>
                <c:pt idx="7">
                  <c:v>0.10299537225993394</c:v>
                </c:pt>
                <c:pt idx="8">
                  <c:v>-9.0297146080652979E-2</c:v>
                </c:pt>
                <c:pt idx="9">
                  <c:v>-9.3122728935040477E-2</c:v>
                </c:pt>
                <c:pt idx="10">
                  <c:v>-4.1440504986958615E-2</c:v>
                </c:pt>
                <c:pt idx="11">
                  <c:v>-0.1714246728939619</c:v>
                </c:pt>
                <c:pt idx="12">
                  <c:v>-8.8405588453605688E-2</c:v>
                </c:pt>
                <c:pt idx="13">
                  <c:v>1.660001416570811E-2</c:v>
                </c:pt>
                <c:pt idx="1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754824"/>
        <c:axId val="251755216"/>
      </c:scatterChart>
      <c:valAx>
        <c:axId val="251754824"/>
        <c:scaling>
          <c:orientation val="minMax"/>
          <c:min val="-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NZ" b="0"/>
                  <a:t>Distance</a:t>
                </a:r>
                <a:r>
                  <a:rPr lang="en-NZ" b="0" baseline="0"/>
                  <a:t> along profile (m)</a:t>
                </a:r>
                <a:endParaRPr lang="en-NZ" b="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1755216"/>
        <c:crossesAt val="-0.4"/>
        <c:crossBetween val="midCat"/>
      </c:valAx>
      <c:valAx>
        <c:axId val="2517552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NZ" b="0"/>
                  <a:t>Residual</a:t>
                </a:r>
                <a:r>
                  <a:rPr lang="en-NZ" b="0" baseline="0"/>
                  <a:t> anomaly (mGal)</a:t>
                </a:r>
                <a:endParaRPr lang="en-NZ" b="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54824"/>
        <c:crossesAt val="-5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42469634541995"/>
          <c:y val="3.2430075652308175E-2"/>
          <c:w val="0.13351332846026445"/>
          <c:h val="0.1134614173228346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Outer TC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'Gravity reductions'!$T$12:$T$26</c:f>
              <c:numCache>
                <c:formatCode>General</c:formatCode>
                <c:ptCount val="15"/>
                <c:pt idx="0">
                  <c:v>0</c:v>
                </c:pt>
                <c:pt idx="1">
                  <c:v>31.50021419208684</c:v>
                </c:pt>
                <c:pt idx="2">
                  <c:v>57.089647019193158</c:v>
                </c:pt>
                <c:pt idx="3">
                  <c:v>86.685545482265866</c:v>
                </c:pt>
                <c:pt idx="4">
                  <c:v>136.2754239612828</c:v>
                </c:pt>
                <c:pt idx="5">
                  <c:v>169.15325590751399</c:v>
                </c:pt>
                <c:pt idx="6">
                  <c:v>227.67223171284206</c:v>
                </c:pt>
                <c:pt idx="7">
                  <c:v>273.36783927143978</c:v>
                </c:pt>
                <c:pt idx="8">
                  <c:v>336.37367797067463</c:v>
                </c:pt>
                <c:pt idx="9">
                  <c:v>374.79966663685838</c:v>
                </c:pt>
                <c:pt idx="10">
                  <c:v>409.26537214391442</c:v>
                </c:pt>
                <c:pt idx="11">
                  <c:v>493.26972599704686</c:v>
                </c:pt>
                <c:pt idx="12">
                  <c:v>542.83828316535914</c:v>
                </c:pt>
                <c:pt idx="13">
                  <c:v>623.95858516314308</c:v>
                </c:pt>
                <c:pt idx="14">
                  <c:v>736.87878788640012</c:v>
                </c:pt>
              </c:numCache>
            </c:numRef>
          </c:xVal>
          <c:yVal>
            <c:numRef>
              <c:f>'Reductions re-ordered'!#REF!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Inner TC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ED7D31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'Gravity reductions'!$T$12:$T$26</c:f>
              <c:numCache>
                <c:formatCode>General</c:formatCode>
                <c:ptCount val="15"/>
                <c:pt idx="0">
                  <c:v>0</c:v>
                </c:pt>
                <c:pt idx="1">
                  <c:v>31.50021419208684</c:v>
                </c:pt>
                <c:pt idx="2">
                  <c:v>57.089647019193158</c:v>
                </c:pt>
                <c:pt idx="3">
                  <c:v>86.685545482265866</c:v>
                </c:pt>
                <c:pt idx="4">
                  <c:v>136.2754239612828</c:v>
                </c:pt>
                <c:pt idx="5">
                  <c:v>169.15325590751399</c:v>
                </c:pt>
                <c:pt idx="6">
                  <c:v>227.67223171284206</c:v>
                </c:pt>
                <c:pt idx="7">
                  <c:v>273.36783927143978</c:v>
                </c:pt>
                <c:pt idx="8">
                  <c:v>336.37367797067463</c:v>
                </c:pt>
                <c:pt idx="9">
                  <c:v>374.79966663685838</c:v>
                </c:pt>
                <c:pt idx="10">
                  <c:v>409.26537214391442</c:v>
                </c:pt>
                <c:pt idx="11">
                  <c:v>493.26972599704686</c:v>
                </c:pt>
                <c:pt idx="12">
                  <c:v>542.83828316535914</c:v>
                </c:pt>
                <c:pt idx="13">
                  <c:v>623.95858516314308</c:v>
                </c:pt>
                <c:pt idx="14">
                  <c:v>736.87878788640012</c:v>
                </c:pt>
              </c:numCache>
            </c:numRef>
          </c:xVal>
          <c:yVal>
            <c:numRef>
              <c:f>'Gravity reductions'!$K$12:$K$26</c:f>
              <c:numCache>
                <c:formatCode>General</c:formatCode>
                <c:ptCount val="15"/>
                <c:pt idx="0">
                  <c:v>0.65777856235715126</c:v>
                </c:pt>
                <c:pt idx="1">
                  <c:v>0.58252023047641688</c:v>
                </c:pt>
                <c:pt idx="2">
                  <c:v>0.47897467128324583</c:v>
                </c:pt>
                <c:pt idx="3">
                  <c:v>0.38806675479004898</c:v>
                </c:pt>
                <c:pt idx="4">
                  <c:v>0.24597596252637413</c:v>
                </c:pt>
                <c:pt idx="5">
                  <c:v>9.733872902173682E-2</c:v>
                </c:pt>
                <c:pt idx="6">
                  <c:v>9.9165624076680739E-2</c:v>
                </c:pt>
                <c:pt idx="7">
                  <c:v>0.26585622985203683</c:v>
                </c:pt>
                <c:pt idx="8">
                  <c:v>0.65370934335281961</c:v>
                </c:pt>
                <c:pt idx="9">
                  <c:v>0.4939079409210364</c:v>
                </c:pt>
                <c:pt idx="10">
                  <c:v>0.47286111499357353</c:v>
                </c:pt>
                <c:pt idx="11">
                  <c:v>0.16592286720810126</c:v>
                </c:pt>
                <c:pt idx="12">
                  <c:v>0.14232361887412143</c:v>
                </c:pt>
                <c:pt idx="13">
                  <c:v>0.1691067039981615</c:v>
                </c:pt>
                <c:pt idx="14">
                  <c:v>0.34358692390073553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756000"/>
        <c:axId val="183482992"/>
      </c:scatterChart>
      <c:scatterChart>
        <c:scatterStyle val="lineMarker"/>
        <c:varyColors val="0"/>
        <c:ser>
          <c:idx val="2"/>
          <c:order val="2"/>
          <c:tx>
            <c:v>Gravity observations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</c:spPr>
          </c:marker>
          <c:xVal>
            <c:numRef>
              <c:f>'Gravity reductions'!$T$12:$T$26</c:f>
              <c:numCache>
                <c:formatCode>General</c:formatCode>
                <c:ptCount val="15"/>
                <c:pt idx="0">
                  <c:v>0</c:v>
                </c:pt>
                <c:pt idx="1">
                  <c:v>31.50021419208684</c:v>
                </c:pt>
                <c:pt idx="2">
                  <c:v>57.089647019193158</c:v>
                </c:pt>
                <c:pt idx="3">
                  <c:v>86.685545482265866</c:v>
                </c:pt>
                <c:pt idx="4">
                  <c:v>136.2754239612828</c:v>
                </c:pt>
                <c:pt idx="5">
                  <c:v>169.15325590751399</c:v>
                </c:pt>
                <c:pt idx="6">
                  <c:v>227.67223171284206</c:v>
                </c:pt>
                <c:pt idx="7">
                  <c:v>273.36783927143978</c:v>
                </c:pt>
                <c:pt idx="8">
                  <c:v>336.37367797067463</c:v>
                </c:pt>
                <c:pt idx="9">
                  <c:v>374.79966663685838</c:v>
                </c:pt>
                <c:pt idx="10">
                  <c:v>409.26537214391442</c:v>
                </c:pt>
                <c:pt idx="11">
                  <c:v>493.26972599704686</c:v>
                </c:pt>
                <c:pt idx="12">
                  <c:v>542.83828316535914</c:v>
                </c:pt>
                <c:pt idx="13">
                  <c:v>623.95858516314308</c:v>
                </c:pt>
                <c:pt idx="14">
                  <c:v>736.87878788640012</c:v>
                </c:pt>
              </c:numCache>
            </c:numRef>
          </c:xVal>
          <c:yVal>
            <c:numRef>
              <c:f>'Gravity reductions'!$G$12:$G$26</c:f>
              <c:numCache>
                <c:formatCode>General</c:formatCode>
                <c:ptCount val="15"/>
                <c:pt idx="0">
                  <c:v>69.533000000000001</c:v>
                </c:pt>
                <c:pt idx="1">
                  <c:v>52.5</c:v>
                </c:pt>
                <c:pt idx="2">
                  <c:v>41.677999999999997</c:v>
                </c:pt>
                <c:pt idx="3">
                  <c:v>37.223999999999997</c:v>
                </c:pt>
                <c:pt idx="4">
                  <c:v>28.093</c:v>
                </c:pt>
                <c:pt idx="5">
                  <c:v>27.109000000000002</c:v>
                </c:pt>
                <c:pt idx="6">
                  <c:v>25.808</c:v>
                </c:pt>
                <c:pt idx="7">
                  <c:v>31.64</c:v>
                </c:pt>
                <c:pt idx="8">
                  <c:v>56.304000000000002</c:v>
                </c:pt>
                <c:pt idx="9">
                  <c:v>64.209999999999994</c:v>
                </c:pt>
                <c:pt idx="10">
                  <c:v>67.524000000000001</c:v>
                </c:pt>
                <c:pt idx="11">
                  <c:v>64.959999999999994</c:v>
                </c:pt>
                <c:pt idx="12">
                  <c:v>67.403999999999996</c:v>
                </c:pt>
                <c:pt idx="13">
                  <c:v>68.613</c:v>
                </c:pt>
                <c:pt idx="14">
                  <c:v>87.07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82600"/>
        <c:axId val="183482208"/>
      </c:scatterChart>
      <c:valAx>
        <c:axId val="25175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>
                    <a:solidFill>
                      <a:schemeClr val="tx1"/>
                    </a:solidFill>
                  </a:rPr>
                  <a:t>Distance along</a:t>
                </a:r>
                <a:r>
                  <a:rPr lang="en-NZ" baseline="0">
                    <a:solidFill>
                      <a:schemeClr val="tx1"/>
                    </a:solidFill>
                  </a:rPr>
                  <a:t> profile</a:t>
                </a:r>
                <a:r>
                  <a:rPr lang="en-NZ">
                    <a:solidFill>
                      <a:schemeClr val="tx1"/>
                    </a:solidFill>
                  </a:rPr>
                  <a:t> (m)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3482992"/>
        <c:crosses val="autoZero"/>
        <c:crossBetween val="midCat"/>
      </c:valAx>
      <c:valAx>
        <c:axId val="183482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>
                    <a:solidFill>
                      <a:schemeClr val="tx1"/>
                    </a:solidFill>
                  </a:rPr>
                  <a:t>Terrain correction (mGal)</a:t>
                </a:r>
              </a:p>
            </c:rich>
          </c:tx>
          <c:layout>
            <c:manualLayout>
              <c:xMode val="edge"/>
              <c:yMode val="edge"/>
              <c:x val="1.2970959275251884E-2"/>
              <c:y val="0.15314380439287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756000"/>
        <c:crosses val="autoZero"/>
        <c:crossBetween val="midCat"/>
      </c:valAx>
      <c:valAx>
        <c:axId val="183482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482208"/>
        <c:crosses val="autoZero"/>
        <c:crossBetween val="midCat"/>
      </c:valAx>
      <c:valAx>
        <c:axId val="18348220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NZ" b="0"/>
                  <a:t>Elevation (m)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183482600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Outer TC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'Gravity reductions'!$T$2:$T$10</c:f>
              <c:numCache>
                <c:formatCode>General</c:formatCode>
                <c:ptCount val="9"/>
                <c:pt idx="0">
                  <c:v>0</c:v>
                </c:pt>
                <c:pt idx="1">
                  <c:v>38.228940395640521</c:v>
                </c:pt>
                <c:pt idx="2">
                  <c:v>65.030106084901377</c:v>
                </c:pt>
                <c:pt idx="3">
                  <c:v>140.33300640848734</c:v>
                </c:pt>
                <c:pt idx="4">
                  <c:v>202.59834074065077</c:v>
                </c:pt>
                <c:pt idx="5">
                  <c:v>293.64216422734262</c:v>
                </c:pt>
                <c:pt idx="6">
                  <c:v>339.91268791693437</c:v>
                </c:pt>
                <c:pt idx="7">
                  <c:v>375.58742573578536</c:v>
                </c:pt>
                <c:pt idx="8">
                  <c:v>441.14300222955001</c:v>
                </c:pt>
              </c:numCache>
            </c:numRef>
          </c:xVal>
          <c:yVal>
            <c:numRef>
              <c:f>'Reductions re-ordered'!#REF!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Inner TC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ED7D31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'Gravity reductions'!$T$2:$T$10</c:f>
              <c:numCache>
                <c:formatCode>General</c:formatCode>
                <c:ptCount val="9"/>
                <c:pt idx="0">
                  <c:v>0</c:v>
                </c:pt>
                <c:pt idx="1">
                  <c:v>38.228940395640521</c:v>
                </c:pt>
                <c:pt idx="2">
                  <c:v>65.030106084901377</c:v>
                </c:pt>
                <c:pt idx="3">
                  <c:v>140.33300640848734</c:v>
                </c:pt>
                <c:pt idx="4">
                  <c:v>202.59834074065077</c:v>
                </c:pt>
                <c:pt idx="5">
                  <c:v>293.64216422734262</c:v>
                </c:pt>
                <c:pt idx="6">
                  <c:v>339.91268791693437</c:v>
                </c:pt>
                <c:pt idx="7">
                  <c:v>375.58742573578536</c:v>
                </c:pt>
                <c:pt idx="8">
                  <c:v>441.14300222955001</c:v>
                </c:pt>
              </c:numCache>
            </c:numRef>
          </c:xVal>
          <c:yVal>
            <c:numRef>
              <c:f>'Gravity reductions'!$K$2:$K$10</c:f>
              <c:numCache>
                <c:formatCode>General</c:formatCode>
                <c:ptCount val="9"/>
                <c:pt idx="0">
                  <c:v>0.67529814281534695</c:v>
                </c:pt>
                <c:pt idx="1">
                  <c:v>0.6938197501037574</c:v>
                </c:pt>
                <c:pt idx="2">
                  <c:v>0.55437826597506401</c:v>
                </c:pt>
                <c:pt idx="3">
                  <c:v>8.2809857075458571E-2</c:v>
                </c:pt>
                <c:pt idx="4">
                  <c:v>1.4083269744834761E-2</c:v>
                </c:pt>
                <c:pt idx="5">
                  <c:v>6.7592529306454124E-2</c:v>
                </c:pt>
                <c:pt idx="6">
                  <c:v>0.2117358312036243</c:v>
                </c:pt>
                <c:pt idx="7">
                  <c:v>0.37774712446447206</c:v>
                </c:pt>
                <c:pt idx="8">
                  <c:v>0.37480857176082838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23032"/>
        <c:axId val="250523424"/>
      </c:scatterChart>
      <c:scatterChart>
        <c:scatterStyle val="smoothMarker"/>
        <c:varyColors val="0"/>
        <c:ser>
          <c:idx val="2"/>
          <c:order val="2"/>
          <c:tx>
            <c:v>Gravity observations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tx1"/>
              </a:solidFill>
            </c:spPr>
          </c:marker>
          <c:xVal>
            <c:numRef>
              <c:f>'Gravity reductions'!$T$2:$T$10</c:f>
              <c:numCache>
                <c:formatCode>General</c:formatCode>
                <c:ptCount val="9"/>
                <c:pt idx="0">
                  <c:v>0</c:v>
                </c:pt>
                <c:pt idx="1">
                  <c:v>38.228940395640521</c:v>
                </c:pt>
                <c:pt idx="2">
                  <c:v>65.030106084901377</c:v>
                </c:pt>
                <c:pt idx="3">
                  <c:v>140.33300640848734</c:v>
                </c:pt>
                <c:pt idx="4">
                  <c:v>202.59834074065077</c:v>
                </c:pt>
                <c:pt idx="5">
                  <c:v>293.64216422734262</c:v>
                </c:pt>
                <c:pt idx="6">
                  <c:v>339.91268791693437</c:v>
                </c:pt>
                <c:pt idx="7">
                  <c:v>375.58742573578536</c:v>
                </c:pt>
                <c:pt idx="8">
                  <c:v>441.14300222955001</c:v>
                </c:pt>
              </c:numCache>
            </c:numRef>
          </c:xVal>
          <c:yVal>
            <c:numRef>
              <c:f>'Gravity reductions'!$G$2:$G$10</c:f>
              <c:numCache>
                <c:formatCode>General</c:formatCode>
                <c:ptCount val="9"/>
                <c:pt idx="0">
                  <c:v>74.031000000000006</c:v>
                </c:pt>
                <c:pt idx="1">
                  <c:v>55.914999999999999</c:v>
                </c:pt>
                <c:pt idx="2">
                  <c:v>43.511000000000003</c:v>
                </c:pt>
                <c:pt idx="3">
                  <c:v>33.369</c:v>
                </c:pt>
                <c:pt idx="4">
                  <c:v>32.116999999999997</c:v>
                </c:pt>
                <c:pt idx="5">
                  <c:v>32.521000000000001</c:v>
                </c:pt>
                <c:pt idx="6">
                  <c:v>34.619</c:v>
                </c:pt>
                <c:pt idx="7">
                  <c:v>43.94</c:v>
                </c:pt>
                <c:pt idx="8">
                  <c:v>68.271000000000001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23816"/>
        <c:axId val="250524208"/>
      </c:scatterChart>
      <c:valAx>
        <c:axId val="250523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>
                    <a:solidFill>
                      <a:schemeClr val="tx1"/>
                    </a:solidFill>
                  </a:rPr>
                  <a:t>Distance</a:t>
                </a:r>
                <a:r>
                  <a:rPr lang="en-NZ" baseline="0">
                    <a:solidFill>
                      <a:schemeClr val="tx1"/>
                    </a:solidFill>
                  </a:rPr>
                  <a:t> (m)</a:t>
                </a:r>
                <a:endParaRPr lang="en-NZ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523424"/>
        <c:crosses val="autoZero"/>
        <c:crossBetween val="midCat"/>
      </c:valAx>
      <c:valAx>
        <c:axId val="2505234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>
                    <a:solidFill>
                      <a:schemeClr val="tx1"/>
                    </a:solidFill>
                  </a:rPr>
                  <a:t>Terrain correction</a:t>
                </a:r>
                <a:r>
                  <a:rPr lang="en-NZ" baseline="0">
                    <a:solidFill>
                      <a:schemeClr val="tx1"/>
                    </a:solidFill>
                  </a:rPr>
                  <a:t> </a:t>
                </a:r>
                <a:r>
                  <a:rPr lang="en-NZ">
                    <a:solidFill>
                      <a:schemeClr val="tx1"/>
                    </a:solidFill>
                  </a:rPr>
                  <a:t>(mGal)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523032"/>
        <c:crosses val="autoZero"/>
        <c:crossBetween val="midCat"/>
      </c:valAx>
      <c:valAx>
        <c:axId val="250523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524208"/>
        <c:crosses val="autoZero"/>
        <c:crossBetween val="midCat"/>
      </c:valAx>
      <c:valAx>
        <c:axId val="25052420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NZ" b="0"/>
                  <a:t>Elevation</a:t>
                </a:r>
                <a:r>
                  <a:rPr lang="en-NZ" b="0" baseline="0"/>
                  <a:t> (m)</a:t>
                </a:r>
                <a:endParaRPr lang="en-NZ" b="0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250523816"/>
        <c:crosses val="max"/>
        <c:crossBetween val="midCat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Profile 1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33CCCC"/>
                </a:solidFill>
                <a:prstDash val="sysDash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3347615923009621"/>
                  <c:y val="-3.3025663458734408E-2"/>
                </c:manualLayout>
              </c:layout>
              <c:numFmt formatCode="#,##0.000000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'Distances along a profile'!$D$4:$D$12</c:f>
              <c:numCache>
                <c:formatCode>General</c:formatCode>
                <c:ptCount val="9"/>
                <c:pt idx="0">
                  <c:v>0</c:v>
                </c:pt>
                <c:pt idx="1">
                  <c:v>32.878886848920956</c:v>
                </c:pt>
                <c:pt idx="2">
                  <c:v>40.090183238964528</c:v>
                </c:pt>
                <c:pt idx="3">
                  <c:v>62.370555286761373</c:v>
                </c:pt>
                <c:pt idx="4">
                  <c:v>116.14294367516413</c:v>
                </c:pt>
                <c:pt idx="5">
                  <c:v>153.23757085995749</c:v>
                </c:pt>
                <c:pt idx="6">
                  <c:v>180.29857898573391</c:v>
                </c:pt>
                <c:pt idx="7">
                  <c:v>204.00287691876292</c:v>
                </c:pt>
                <c:pt idx="8">
                  <c:v>252.90024383412674</c:v>
                </c:pt>
              </c:numCache>
            </c:numRef>
          </c:xVal>
          <c:yVal>
            <c:numRef>
              <c:f>'Distances along a profile'!$E$4:$E$12</c:f>
              <c:numCache>
                <c:formatCode>General</c:formatCode>
                <c:ptCount val="9"/>
                <c:pt idx="0">
                  <c:v>0</c:v>
                </c:pt>
                <c:pt idx="1">
                  <c:v>-24.134347165934741</c:v>
                </c:pt>
                <c:pt idx="2">
                  <c:v>-51.468158137984574</c:v>
                </c:pt>
                <c:pt idx="3">
                  <c:v>-126.94024431705475</c:v>
                </c:pt>
                <c:pt idx="4">
                  <c:v>-166.10376070253551</c:v>
                </c:pt>
                <c:pt idx="5">
                  <c:v>-250.67415837571025</c:v>
                </c:pt>
                <c:pt idx="6">
                  <c:v>-288.25767251849174</c:v>
                </c:pt>
                <c:pt idx="7">
                  <c:v>-315.36733531113714</c:v>
                </c:pt>
                <c:pt idx="8">
                  <c:v>-361.67379318457097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24992"/>
        <c:axId val="250525384"/>
      </c:scatterChart>
      <c:valAx>
        <c:axId val="250524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Adjusted</a:t>
                </a:r>
                <a:r>
                  <a:rPr lang="en-NZ" baseline="0"/>
                  <a:t> eastings</a:t>
                </a:r>
                <a:endParaRPr lang="en-NZ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525384"/>
        <c:crosses val="autoZero"/>
        <c:crossBetween val="midCat"/>
      </c:valAx>
      <c:valAx>
        <c:axId val="25052538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Adjusted northings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52499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551724137931039"/>
          <c:y val="0.53819626713327495"/>
          <c:w val="0.26939655172413801"/>
          <c:h val="0.1562503645377660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Profile 2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5B9BD5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33CCCC"/>
                </a:solidFill>
                <a:prstDash val="sysDash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3519356955380575"/>
                  <c:y val="4.4184164479440069E-2"/>
                </c:manualLayout>
              </c:layout>
              <c:numFmt formatCode="#,##0.000000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'Distances along a profile'!$D$17:$D$31</c:f>
              <c:numCache>
                <c:formatCode>General</c:formatCode>
                <c:ptCount val="15"/>
                <c:pt idx="0">
                  <c:v>0</c:v>
                </c:pt>
                <c:pt idx="1">
                  <c:v>21.860003917012364</c:v>
                </c:pt>
                <c:pt idx="2">
                  <c:v>41.607591294217855</c:v>
                </c:pt>
                <c:pt idx="3">
                  <c:v>71.48155485256575</c:v>
                </c:pt>
                <c:pt idx="4">
                  <c:v>114.8680937665049</c:v>
                </c:pt>
                <c:pt idx="5">
                  <c:v>151.331843722146</c:v>
                </c:pt>
                <c:pt idx="6">
                  <c:v>200.43176919477992</c:v>
                </c:pt>
                <c:pt idx="7">
                  <c:v>230.09240401815623</c:v>
                </c:pt>
                <c:pt idx="8">
                  <c:v>223.09816757170483</c:v>
                </c:pt>
                <c:pt idx="9">
                  <c:v>240.32052983855829</c:v>
                </c:pt>
                <c:pt idx="10">
                  <c:v>236.86534213833511</c:v>
                </c:pt>
                <c:pt idx="11">
                  <c:v>256.13920537126251</c:v>
                </c:pt>
                <c:pt idx="12">
                  <c:v>285.94832990970463</c:v>
                </c:pt>
                <c:pt idx="13">
                  <c:v>342.3315360432025</c:v>
                </c:pt>
                <c:pt idx="14">
                  <c:v>398.63698919233866</c:v>
                </c:pt>
              </c:numCache>
            </c:numRef>
          </c:xVal>
          <c:yVal>
            <c:numRef>
              <c:f>'Distances along a profile'!$E$17:$E$31</c:f>
              <c:numCache>
                <c:formatCode>General</c:formatCode>
                <c:ptCount val="15"/>
                <c:pt idx="0">
                  <c:v>0</c:v>
                </c:pt>
                <c:pt idx="1">
                  <c:v>-23.326265730895102</c:v>
                </c:pt>
                <c:pt idx="2">
                  <c:v>-40.967500795610249</c:v>
                </c:pt>
                <c:pt idx="3">
                  <c:v>-56.745676605962217</c:v>
                </c:pt>
                <c:pt idx="4">
                  <c:v>-87.567972131073475</c:v>
                </c:pt>
                <c:pt idx="5">
                  <c:v>-102.9412301229313</c:v>
                </c:pt>
                <c:pt idx="6">
                  <c:v>-140.69324195198715</c:v>
                </c:pt>
                <c:pt idx="7">
                  <c:v>-175.8794974014163</c:v>
                </c:pt>
                <c:pt idx="8">
                  <c:v>-255.88225450087339</c:v>
                </c:pt>
                <c:pt idx="9">
                  <c:v>-290.54632310476154</c:v>
                </c:pt>
                <c:pt idx="10">
                  <c:v>-334.06593806855381</c:v>
                </c:pt>
                <c:pt idx="11">
                  <c:v>-421.92848335951567</c:v>
                </c:pt>
                <c:pt idx="12">
                  <c:v>-461.65218034107238</c:v>
                </c:pt>
                <c:pt idx="13">
                  <c:v>-521.66438824683428</c:v>
                </c:pt>
                <c:pt idx="14">
                  <c:v>-619.78522192686796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26168"/>
        <c:axId val="250526560"/>
      </c:scatterChart>
      <c:valAx>
        <c:axId val="250526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Adjusted eastings 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526560"/>
        <c:crosses val="autoZero"/>
        <c:crossBetween val="midCat"/>
      </c:valAx>
      <c:valAx>
        <c:axId val="2505265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Adjusted</a:t>
                </a:r>
                <a:r>
                  <a:rPr lang="en-NZ" baseline="0"/>
                  <a:t> northings</a:t>
                </a:r>
                <a:endParaRPr lang="en-NZ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052616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30110506572941"/>
          <c:y val="0.53819626713327495"/>
          <c:w val="0.26609464589458509"/>
          <c:h val="0.1562503645377660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455084</xdr:colOff>
      <xdr:row>35</xdr:row>
      <xdr:rowOff>53975</xdr:rowOff>
    </xdr:from>
    <xdr:to>
      <xdr:col>8</xdr:col>
      <xdr:colOff>78318</xdr:colOff>
      <xdr:row>60</xdr:row>
      <xdr:rowOff>53975</xdr:rowOff>
    </xdr:to>
    <xdr:graphicFrame macro="">
      <xdr:nvGraphicFramePr>
        <xdr:cNvPr id="22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603250</xdr:colOff>
      <xdr:row>37</xdr:row>
      <xdr:rowOff>110067</xdr:rowOff>
    </xdr:from>
    <xdr:to>
      <xdr:col>16</xdr:col>
      <xdr:colOff>127001</xdr:colOff>
      <xdr:row>62</xdr:row>
      <xdr:rowOff>110067</xdr:rowOff>
    </xdr:to>
    <xdr:graphicFrame macro="">
      <xdr:nvGraphicFramePr>
        <xdr:cNvPr id="225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904875</xdr:colOff>
      <xdr:row>43</xdr:row>
      <xdr:rowOff>114300</xdr:rowOff>
    </xdr:from>
    <xdr:to>
      <xdr:col>21</xdr:col>
      <xdr:colOff>1304925</xdr:colOff>
      <xdr:row>60</xdr:row>
      <xdr:rowOff>76200</xdr:rowOff>
    </xdr:to>
    <xdr:graphicFrame macro="">
      <xdr:nvGraphicFramePr>
        <xdr:cNvPr id="2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897467</xdr:colOff>
      <xdr:row>28</xdr:row>
      <xdr:rowOff>74084</xdr:rowOff>
    </xdr:from>
    <xdr:to>
      <xdr:col>21</xdr:col>
      <xdr:colOff>1145117</xdr:colOff>
      <xdr:row>45</xdr:row>
      <xdr:rowOff>20109</xdr:rowOff>
    </xdr:to>
    <xdr:graphicFrame macro="">
      <xdr:nvGraphicFramePr>
        <xdr:cNvPr id="22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1</xdr:row>
      <xdr:rowOff>133350</xdr:rowOff>
    </xdr:from>
    <xdr:to>
      <xdr:col>18</xdr:col>
      <xdr:colOff>142875</xdr:colOff>
      <xdr:row>18</xdr:row>
      <xdr:rowOff>66675</xdr:rowOff>
    </xdr:to>
    <xdr:graphicFrame macro="">
      <xdr:nvGraphicFramePr>
        <xdr:cNvPr id="31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457200</xdr:colOff>
      <xdr:row>20</xdr:row>
      <xdr:rowOff>0</xdr:rowOff>
    </xdr:from>
    <xdr:to>
      <xdr:col>18</xdr:col>
      <xdr:colOff>171450</xdr:colOff>
      <xdr:row>36</xdr:row>
      <xdr:rowOff>152400</xdr:rowOff>
    </xdr:to>
    <xdr:graphicFrame macro="">
      <xdr:nvGraphicFramePr>
        <xdr:cNvPr id="32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97"/>
  <sheetViews>
    <sheetView workbookViewId="0">
      <selection activeCell="E47" sqref="E47"/>
    </sheetView>
  </sheetViews>
  <sheetFormatPr defaultColWidth="8.85546875" defaultRowHeight="12.75" x14ac:dyDescent="0.2"/>
  <cols>
    <col min="1" max="1" width="7.28515625" bestFit="1" customWidth="1"/>
    <col min="2" max="2" width="12.42578125" bestFit="1" customWidth="1"/>
    <col min="3" max="3" width="12" bestFit="1" customWidth="1"/>
    <col min="4" max="4" width="8.42578125" bestFit="1" customWidth="1"/>
    <col min="5" max="5" width="8" bestFit="1" customWidth="1"/>
    <col min="6" max="6" width="13.140625" bestFit="1" customWidth="1"/>
    <col min="7" max="7" width="4.28515625" bestFit="1" customWidth="1"/>
    <col min="8" max="8" width="6.140625" bestFit="1" customWidth="1"/>
    <col min="9" max="9" width="5" bestFit="1" customWidth="1"/>
    <col min="10" max="10" width="4.85546875" bestFit="1" customWidth="1"/>
    <col min="11" max="11" width="6.42578125" bestFit="1" customWidth="1"/>
    <col min="12" max="12" width="12.42578125" bestFit="1" customWidth="1"/>
    <col min="13" max="13" width="5" bestFit="1" customWidth="1"/>
    <col min="14" max="14" width="12.42578125" bestFit="1" customWidth="1"/>
  </cols>
  <sheetData>
    <row r="1" spans="1:14" x14ac:dyDescent="0.2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</row>
    <row r="2" spans="1:14" x14ac:dyDescent="0.2">
      <c r="A2" s="1" t="s">
        <v>31</v>
      </c>
      <c r="B2" s="1">
        <v>-41.289870000000001</v>
      </c>
      <c r="C2" s="1">
        <v>174.76859999999999</v>
      </c>
      <c r="D2" s="1">
        <v>100</v>
      </c>
      <c r="E2" s="1">
        <v>3836.19</v>
      </c>
      <c r="F2" s="1">
        <v>3883.8470000000002</v>
      </c>
      <c r="G2" s="1">
        <v>15</v>
      </c>
      <c r="H2" s="1">
        <v>9</v>
      </c>
      <c r="I2" s="1">
        <v>2015</v>
      </c>
      <c r="J2" s="1">
        <v>20</v>
      </c>
      <c r="K2" s="1">
        <v>34</v>
      </c>
      <c r="L2" s="1">
        <v>6.7550691210299996E-2</v>
      </c>
      <c r="M2" s="1">
        <v>1</v>
      </c>
      <c r="N2" s="1">
        <v>-1.3603571569499999E-2</v>
      </c>
    </row>
    <row r="3" spans="1:14" x14ac:dyDescent="0.2">
      <c r="A3" s="1" t="s">
        <v>31</v>
      </c>
      <c r="B3" s="1">
        <v>-41.289870000000001</v>
      </c>
      <c r="C3" s="1">
        <v>174.76859999999999</v>
      </c>
      <c r="D3" s="1">
        <v>100</v>
      </c>
      <c r="E3" s="1">
        <v>3836.21</v>
      </c>
      <c r="F3" s="1">
        <v>3883.8679999999999</v>
      </c>
      <c r="G3" s="1">
        <v>15</v>
      </c>
      <c r="H3" s="1">
        <v>9</v>
      </c>
      <c r="I3" s="1">
        <v>2015</v>
      </c>
      <c r="J3" s="1">
        <v>20</v>
      </c>
      <c r="K3" s="1">
        <v>37</v>
      </c>
      <c r="L3" s="1">
        <v>6.6421433167299995E-2</v>
      </c>
      <c r="M3" s="1">
        <v>1</v>
      </c>
      <c r="N3" s="1">
        <v>6.4741352107399999E-3</v>
      </c>
    </row>
    <row r="4" spans="1:14" x14ac:dyDescent="0.2">
      <c r="A4" s="1" t="s">
        <v>31</v>
      </c>
      <c r="B4" s="1">
        <v>-41.289870000000001</v>
      </c>
      <c r="C4" s="1">
        <v>174.76859999999999</v>
      </c>
      <c r="D4" s="1">
        <v>100</v>
      </c>
      <c r="E4" s="1">
        <v>3836.21</v>
      </c>
      <c r="F4" s="1">
        <v>3883.8679999999999</v>
      </c>
      <c r="G4" s="1">
        <v>15</v>
      </c>
      <c r="H4" s="1">
        <v>9</v>
      </c>
      <c r="I4" s="1">
        <v>2015</v>
      </c>
      <c r="J4" s="1">
        <v>20</v>
      </c>
      <c r="K4" s="1">
        <v>41</v>
      </c>
      <c r="L4" s="1">
        <v>6.4859940544800002E-2</v>
      </c>
      <c r="M4" s="1">
        <v>1</v>
      </c>
      <c r="N4" s="1">
        <v>6.2788928626100003E-3</v>
      </c>
    </row>
    <row r="5" spans="1:14" x14ac:dyDescent="0.2">
      <c r="A5" s="1" t="s">
        <v>32</v>
      </c>
      <c r="B5" s="1">
        <v>-41.268323232999997</v>
      </c>
      <c r="C5" s="1">
        <v>174.70715910600001</v>
      </c>
      <c r="D5" s="1">
        <v>32.116999999999997</v>
      </c>
      <c r="E5" s="1">
        <v>3843.8</v>
      </c>
      <c r="F5" s="1">
        <v>3891.5590000000002</v>
      </c>
      <c r="G5" s="1">
        <v>15</v>
      </c>
      <c r="H5" s="1">
        <v>9</v>
      </c>
      <c r="I5" s="1">
        <v>2015</v>
      </c>
      <c r="J5" s="1">
        <v>23</v>
      </c>
      <c r="K5" s="1">
        <v>31</v>
      </c>
      <c r="L5" s="1">
        <v>-3.0812069533800002E-2</v>
      </c>
      <c r="M5" s="1">
        <v>1</v>
      </c>
      <c r="N5" s="1">
        <v>-6.6908182502599996E-3</v>
      </c>
    </row>
    <row r="6" spans="1:14" x14ac:dyDescent="0.2">
      <c r="A6" s="1" t="s">
        <v>32</v>
      </c>
      <c r="B6" s="1">
        <v>-41.268323232999997</v>
      </c>
      <c r="C6" s="1">
        <v>174.70715910600001</v>
      </c>
      <c r="D6" s="1">
        <v>32.116999999999997</v>
      </c>
      <c r="E6" s="1">
        <v>3843.81</v>
      </c>
      <c r="F6" s="1">
        <v>3891.569</v>
      </c>
      <c r="G6" s="1">
        <v>15</v>
      </c>
      <c r="H6" s="1">
        <v>9</v>
      </c>
      <c r="I6" s="1">
        <v>2015</v>
      </c>
      <c r="J6" s="1">
        <v>23</v>
      </c>
      <c r="K6" s="1">
        <v>33</v>
      </c>
      <c r="L6" s="1">
        <v>-3.1883874143E-2</v>
      </c>
      <c r="M6" s="1">
        <v>1</v>
      </c>
      <c r="N6" s="1">
        <v>3.63561885843E-3</v>
      </c>
    </row>
    <row r="7" spans="1:14" x14ac:dyDescent="0.2">
      <c r="A7" s="1" t="s">
        <v>32</v>
      </c>
      <c r="B7" s="1">
        <v>-41.268323232999997</v>
      </c>
      <c r="C7" s="1">
        <v>174.70715910600001</v>
      </c>
      <c r="D7" s="1">
        <v>32.116999999999997</v>
      </c>
      <c r="E7" s="1">
        <v>3843.81</v>
      </c>
      <c r="F7" s="1">
        <v>3891.569</v>
      </c>
      <c r="G7" s="1">
        <v>15</v>
      </c>
      <c r="H7" s="1">
        <v>9</v>
      </c>
      <c r="I7" s="1">
        <v>2015</v>
      </c>
      <c r="J7" s="1">
        <v>23</v>
      </c>
      <c r="K7" s="1">
        <v>36</v>
      </c>
      <c r="L7" s="1">
        <v>-3.3471542459300001E-2</v>
      </c>
      <c r="M7" s="1">
        <v>1</v>
      </c>
      <c r="N7" s="1">
        <v>3.9057359204000002E-3</v>
      </c>
    </row>
    <row r="8" spans="1:14" x14ac:dyDescent="0.2">
      <c r="A8" s="1" t="s">
        <v>33</v>
      </c>
      <c r="B8" s="1">
        <v>-41.267980127999998</v>
      </c>
      <c r="C8" s="1">
        <v>174.706508222</v>
      </c>
      <c r="D8" s="1">
        <v>33.369</v>
      </c>
      <c r="E8" s="1">
        <v>3843.57</v>
      </c>
      <c r="F8" s="1">
        <v>3891.3249999999998</v>
      </c>
      <c r="G8" s="1">
        <v>16</v>
      </c>
      <c r="H8" s="1">
        <v>9</v>
      </c>
      <c r="I8" s="1">
        <v>2015</v>
      </c>
      <c r="J8" s="1">
        <v>0</v>
      </c>
      <c r="K8" s="1">
        <v>15</v>
      </c>
      <c r="L8" s="1">
        <v>-5.1509102777999999E-2</v>
      </c>
      <c r="M8" s="1">
        <v>2</v>
      </c>
      <c r="N8" s="1">
        <v>-1.47938345026E-2</v>
      </c>
    </row>
    <row r="9" spans="1:14" x14ac:dyDescent="0.2">
      <c r="A9" s="1" t="s">
        <v>33</v>
      </c>
      <c r="B9" s="1">
        <v>-41.267980127999998</v>
      </c>
      <c r="C9" s="1">
        <v>174.706508222</v>
      </c>
      <c r="D9" s="1">
        <v>33.369</v>
      </c>
      <c r="E9" s="1">
        <v>3843.58</v>
      </c>
      <c r="F9" s="1">
        <v>3891.3359999999998</v>
      </c>
      <c r="G9" s="1">
        <v>16</v>
      </c>
      <c r="H9" s="1">
        <v>9</v>
      </c>
      <c r="I9" s="1">
        <v>2015</v>
      </c>
      <c r="J9" s="1">
        <v>0</v>
      </c>
      <c r="K9" s="1">
        <v>21</v>
      </c>
      <c r="L9" s="1">
        <v>-5.37869969494E-2</v>
      </c>
      <c r="M9" s="1">
        <v>2</v>
      </c>
      <c r="N9" s="1">
        <v>3.0144800089099998E-3</v>
      </c>
    </row>
    <row r="10" spans="1:14" x14ac:dyDescent="0.2">
      <c r="A10" s="1" t="s">
        <v>33</v>
      </c>
      <c r="B10" s="1">
        <v>-41.267980127999998</v>
      </c>
      <c r="C10" s="1">
        <v>174.706508222</v>
      </c>
      <c r="D10" s="1">
        <v>33.369</v>
      </c>
      <c r="E10" s="1">
        <v>3843.58</v>
      </c>
      <c r="F10" s="1">
        <v>3891.3359999999998</v>
      </c>
      <c r="G10" s="1">
        <v>16</v>
      </c>
      <c r="H10" s="1">
        <v>9</v>
      </c>
      <c r="I10" s="1">
        <v>2015</v>
      </c>
      <c r="J10" s="1">
        <v>0</v>
      </c>
      <c r="K10" s="1">
        <v>28</v>
      </c>
      <c r="L10" s="1">
        <v>-5.6254885730899998E-2</v>
      </c>
      <c r="M10" s="1">
        <v>2</v>
      </c>
      <c r="N10" s="1">
        <v>1.17793591935E-2</v>
      </c>
    </row>
    <row r="11" spans="1:14" x14ac:dyDescent="0.2">
      <c r="A11" s="1" t="s">
        <v>34</v>
      </c>
      <c r="B11" s="1">
        <v>-41.267304533000001</v>
      </c>
      <c r="C11" s="1">
        <v>174.706224642</v>
      </c>
      <c r="D11" s="1">
        <v>43.511000000000003</v>
      </c>
      <c r="E11" s="1">
        <v>3841.48</v>
      </c>
      <c r="F11" s="1">
        <v>3889.2080000000001</v>
      </c>
      <c r="G11" s="1">
        <v>16</v>
      </c>
      <c r="H11" s="1">
        <v>9</v>
      </c>
      <c r="I11" s="1">
        <v>2015</v>
      </c>
      <c r="J11" s="1">
        <v>0</v>
      </c>
      <c r="K11" s="1">
        <v>58</v>
      </c>
      <c r="L11" s="1">
        <v>-6.4345755797399998E-2</v>
      </c>
      <c r="M11" s="1">
        <v>2</v>
      </c>
      <c r="N11" s="1">
        <v>-1.5885565967900001E-2</v>
      </c>
    </row>
    <row r="12" spans="1:14" x14ac:dyDescent="0.2">
      <c r="A12" s="1" t="s">
        <v>34</v>
      </c>
      <c r="B12" s="1">
        <v>-41.267304533000001</v>
      </c>
      <c r="C12" s="1">
        <v>174.706224642</v>
      </c>
      <c r="D12" s="1">
        <v>43.511000000000003</v>
      </c>
      <c r="E12" s="1">
        <v>3841.49</v>
      </c>
      <c r="F12" s="1">
        <v>3889.2179999999998</v>
      </c>
      <c r="G12" s="1">
        <v>16</v>
      </c>
      <c r="H12" s="1">
        <v>9</v>
      </c>
      <c r="I12" s="1">
        <v>2015</v>
      </c>
      <c r="J12" s="1">
        <v>1</v>
      </c>
      <c r="K12" s="1">
        <v>5</v>
      </c>
      <c r="L12" s="1">
        <v>-6.5618417053599998E-2</v>
      </c>
      <c r="M12" s="1">
        <v>2</v>
      </c>
      <c r="N12" s="1">
        <v>1.8170857270000001E-3</v>
      </c>
    </row>
    <row r="13" spans="1:14" x14ac:dyDescent="0.2">
      <c r="A13" s="1" t="s">
        <v>34</v>
      </c>
      <c r="B13" s="1">
        <v>-41.267304533000001</v>
      </c>
      <c r="C13" s="1">
        <v>174.706224642</v>
      </c>
      <c r="D13" s="1">
        <v>43.511000000000003</v>
      </c>
      <c r="E13" s="1">
        <v>3841.5</v>
      </c>
      <c r="F13" s="1">
        <v>3889.2280000000001</v>
      </c>
      <c r="G13" s="1">
        <v>16</v>
      </c>
      <c r="H13" s="1">
        <v>9</v>
      </c>
      <c r="I13" s="1">
        <v>2015</v>
      </c>
      <c r="J13" s="1">
        <v>1</v>
      </c>
      <c r="K13" s="1">
        <v>7</v>
      </c>
      <c r="L13" s="1">
        <v>-6.59376709417E-2</v>
      </c>
      <c r="M13" s="1">
        <v>2</v>
      </c>
      <c r="N13" s="1">
        <v>1.4068479741100001E-2</v>
      </c>
    </row>
    <row r="14" spans="1:14" x14ac:dyDescent="0.2">
      <c r="A14" s="1" t="s">
        <v>35</v>
      </c>
      <c r="B14" s="1">
        <v>-41.267059699999997</v>
      </c>
      <c r="C14" s="1">
        <v>174.70613217799999</v>
      </c>
      <c r="D14" s="1">
        <v>55.914999999999999</v>
      </c>
      <c r="E14" s="1">
        <v>3839.1</v>
      </c>
      <c r="F14" s="1">
        <v>3886.7959999999998</v>
      </c>
      <c r="G14" s="1">
        <v>16</v>
      </c>
      <c r="H14" s="1">
        <v>9</v>
      </c>
      <c r="I14" s="1">
        <v>2015</v>
      </c>
      <c r="J14" s="1">
        <v>1</v>
      </c>
      <c r="K14" s="1">
        <v>43</v>
      </c>
      <c r="L14" s="1">
        <v>-6.8237643747900006E-2</v>
      </c>
      <c r="M14" s="1">
        <v>2</v>
      </c>
      <c r="N14" s="1">
        <v>-1.8615309160399999E-2</v>
      </c>
    </row>
    <row r="15" spans="1:14" x14ac:dyDescent="0.2">
      <c r="A15" s="1" t="s">
        <v>35</v>
      </c>
      <c r="B15" s="1">
        <v>-41.267059699999997</v>
      </c>
      <c r="C15" s="1">
        <v>174.70613217799999</v>
      </c>
      <c r="D15" s="1">
        <v>55.914999999999999</v>
      </c>
      <c r="E15" s="1">
        <v>3839.12</v>
      </c>
      <c r="F15" s="1">
        <v>3886.8159999999998</v>
      </c>
      <c r="G15" s="1">
        <v>16</v>
      </c>
      <c r="H15" s="1">
        <v>9</v>
      </c>
      <c r="I15" s="1">
        <v>2015</v>
      </c>
      <c r="J15" s="1">
        <v>1</v>
      </c>
      <c r="K15" s="1">
        <v>45</v>
      </c>
      <c r="L15" s="1">
        <v>-6.8172243239099997E-2</v>
      </c>
      <c r="M15" s="1">
        <v>2</v>
      </c>
      <c r="N15" s="1">
        <v>3.3844304416600001E-3</v>
      </c>
    </row>
    <row r="16" spans="1:14" x14ac:dyDescent="0.2">
      <c r="A16" s="1" t="s">
        <v>35</v>
      </c>
      <c r="B16" s="1">
        <v>-41.267059699999997</v>
      </c>
      <c r="C16" s="1">
        <v>174.70613217799999</v>
      </c>
      <c r="D16" s="1">
        <v>55.914999999999999</v>
      </c>
      <c r="E16" s="1">
        <v>3839.13</v>
      </c>
      <c r="F16" s="1">
        <v>3886.826</v>
      </c>
      <c r="G16" s="1">
        <v>16</v>
      </c>
      <c r="H16" s="1">
        <v>9</v>
      </c>
      <c r="I16" s="1">
        <v>2015</v>
      </c>
      <c r="J16" s="1">
        <v>1</v>
      </c>
      <c r="K16" s="1">
        <v>47</v>
      </c>
      <c r="L16" s="1">
        <v>-6.8086551592799999E-2</v>
      </c>
      <c r="M16" s="1">
        <v>2</v>
      </c>
      <c r="N16" s="1">
        <v>1.5230878913800001E-2</v>
      </c>
    </row>
    <row r="17" spans="1:14" x14ac:dyDescent="0.2">
      <c r="A17" s="1" t="s">
        <v>36</v>
      </c>
      <c r="B17" s="1">
        <v>-41.266848213999999</v>
      </c>
      <c r="C17" s="1">
        <v>174.70573416400001</v>
      </c>
      <c r="D17" s="1">
        <v>74.031000000000006</v>
      </c>
      <c r="E17" s="1">
        <v>3835.59</v>
      </c>
      <c r="F17" s="1">
        <v>3883.239</v>
      </c>
      <c r="G17" s="1">
        <v>16</v>
      </c>
      <c r="H17" s="1">
        <v>9</v>
      </c>
      <c r="I17" s="1">
        <v>2015</v>
      </c>
      <c r="J17" s="1">
        <v>2</v>
      </c>
      <c r="K17" s="1">
        <v>14</v>
      </c>
      <c r="L17" s="1">
        <v>-6.4972415934399994E-2</v>
      </c>
      <c r="M17" s="1">
        <v>2</v>
      </c>
      <c r="N17" s="1">
        <v>1.03071459489E-3</v>
      </c>
    </row>
    <row r="18" spans="1:14" x14ac:dyDescent="0.2">
      <c r="A18" s="1" t="s">
        <v>36</v>
      </c>
      <c r="B18" s="1">
        <v>-41.266848213999999</v>
      </c>
      <c r="C18" s="1">
        <v>174.70573416400001</v>
      </c>
      <c r="D18" s="1">
        <v>74.031000000000006</v>
      </c>
      <c r="E18" s="1">
        <v>3835.58</v>
      </c>
      <c r="F18" s="1">
        <v>3883.2289999999998</v>
      </c>
      <c r="G18" s="1">
        <v>16</v>
      </c>
      <c r="H18" s="1">
        <v>9</v>
      </c>
      <c r="I18" s="1">
        <v>2015</v>
      </c>
      <c r="J18" s="1">
        <v>2</v>
      </c>
      <c r="K18" s="1">
        <v>17</v>
      </c>
      <c r="L18" s="1">
        <v>-6.4405911924100001E-2</v>
      </c>
      <c r="M18" s="1">
        <v>2</v>
      </c>
      <c r="N18" s="1">
        <v>-6.97007934377E-3</v>
      </c>
    </row>
    <row r="19" spans="1:14" x14ac:dyDescent="0.2">
      <c r="A19" s="1" t="s">
        <v>36</v>
      </c>
      <c r="B19" s="1">
        <v>-41.266848213999999</v>
      </c>
      <c r="C19" s="1">
        <v>174.70573416400001</v>
      </c>
      <c r="D19" s="1">
        <v>74.031000000000006</v>
      </c>
      <c r="E19" s="1">
        <v>3835.59</v>
      </c>
      <c r="F19" s="1">
        <v>3883.239</v>
      </c>
      <c r="G19" s="1">
        <v>16</v>
      </c>
      <c r="H19" s="1">
        <v>9</v>
      </c>
      <c r="I19" s="1">
        <v>2015</v>
      </c>
      <c r="J19" s="1">
        <v>2</v>
      </c>
      <c r="K19" s="1">
        <v>21</v>
      </c>
      <c r="L19" s="1">
        <v>-6.3584075465100004E-2</v>
      </c>
      <c r="M19" s="1">
        <v>2</v>
      </c>
      <c r="N19" s="1">
        <v>5.9393644487499998E-3</v>
      </c>
    </row>
    <row r="20" spans="1:14" x14ac:dyDescent="0.2">
      <c r="A20" s="1" t="s">
        <v>32</v>
      </c>
      <c r="B20" s="1">
        <v>-41.268323232999997</v>
      </c>
      <c r="C20" s="1">
        <v>174.70715910600001</v>
      </c>
      <c r="D20" s="1">
        <v>32.116999999999997</v>
      </c>
      <c r="E20" s="1">
        <v>3843.78</v>
      </c>
      <c r="F20" s="1">
        <v>3891.538</v>
      </c>
      <c r="G20" s="1">
        <v>16</v>
      </c>
      <c r="H20" s="1">
        <v>9</v>
      </c>
      <c r="I20" s="1">
        <v>2015</v>
      </c>
      <c r="J20" s="1">
        <v>3</v>
      </c>
      <c r="K20" s="1">
        <v>2</v>
      </c>
      <c r="L20" s="1">
        <v>-5.10556720186E-2</v>
      </c>
      <c r="M20" s="1">
        <v>2</v>
      </c>
      <c r="N20" s="1">
        <v>-1.0223449802699999E-2</v>
      </c>
    </row>
    <row r="21" spans="1:14" x14ac:dyDescent="0.2">
      <c r="A21" s="1" t="s">
        <v>32</v>
      </c>
      <c r="B21" s="1">
        <v>-41.268323232999997</v>
      </c>
      <c r="C21" s="1">
        <v>174.70715910600001</v>
      </c>
      <c r="D21" s="1">
        <v>32.116999999999997</v>
      </c>
      <c r="E21" s="1">
        <v>3843.8</v>
      </c>
      <c r="F21" s="1">
        <v>3891.5590000000002</v>
      </c>
      <c r="G21" s="1">
        <v>16</v>
      </c>
      <c r="H21" s="1">
        <v>9</v>
      </c>
      <c r="I21" s="1">
        <v>2015</v>
      </c>
      <c r="J21" s="1">
        <v>3</v>
      </c>
      <c r="K21" s="1">
        <v>4</v>
      </c>
      <c r="L21" s="1">
        <v>-5.0269539201899999E-2</v>
      </c>
      <c r="M21" s="1">
        <v>2</v>
      </c>
      <c r="N21" s="1">
        <v>1.10555574988E-2</v>
      </c>
    </row>
    <row r="22" spans="1:14" x14ac:dyDescent="0.2">
      <c r="A22" s="1" t="s">
        <v>32</v>
      </c>
      <c r="B22" s="1">
        <v>-41.268323232999997</v>
      </c>
      <c r="C22" s="1">
        <v>174.70715910600001</v>
      </c>
      <c r="D22" s="1">
        <v>32.116999999999997</v>
      </c>
      <c r="E22" s="1">
        <v>3843.79</v>
      </c>
      <c r="F22" s="1">
        <v>3891.5479999999998</v>
      </c>
      <c r="G22" s="1">
        <v>16</v>
      </c>
      <c r="H22" s="1">
        <v>9</v>
      </c>
      <c r="I22" s="1">
        <v>2015</v>
      </c>
      <c r="J22" s="1">
        <v>3</v>
      </c>
      <c r="K22" s="1">
        <v>8</v>
      </c>
      <c r="L22" s="1">
        <v>-4.8653401237800001E-2</v>
      </c>
      <c r="M22" s="1">
        <v>2</v>
      </c>
      <c r="N22" s="1">
        <v>2.9046997638E-3</v>
      </c>
    </row>
    <row r="23" spans="1:14" x14ac:dyDescent="0.2">
      <c r="A23" s="1" t="s">
        <v>37</v>
      </c>
      <c r="B23" s="1">
        <v>-41.269078122000003</v>
      </c>
      <c r="C23" s="1">
        <v>174.707621625</v>
      </c>
      <c r="D23" s="1">
        <v>32.521000000000001</v>
      </c>
      <c r="E23" s="1">
        <v>3843.84</v>
      </c>
      <c r="F23" s="1">
        <v>3891.5990000000002</v>
      </c>
      <c r="G23" s="1">
        <v>16</v>
      </c>
      <c r="H23" s="1">
        <v>9</v>
      </c>
      <c r="I23" s="1">
        <v>2015</v>
      </c>
      <c r="J23" s="1">
        <v>3</v>
      </c>
      <c r="K23" s="1">
        <v>39</v>
      </c>
      <c r="L23" s="1">
        <v>-3.4355340521500001E-2</v>
      </c>
      <c r="M23" s="1">
        <v>2</v>
      </c>
      <c r="N23" s="1">
        <v>-1.15515980665E-2</v>
      </c>
    </row>
    <row r="24" spans="1:14" x14ac:dyDescent="0.2">
      <c r="A24" s="1" t="s">
        <v>37</v>
      </c>
      <c r="B24" s="1">
        <v>-41.269078122000003</v>
      </c>
      <c r="C24" s="1">
        <v>174.707621625</v>
      </c>
      <c r="D24" s="1">
        <v>32.521000000000001</v>
      </c>
      <c r="E24" s="1">
        <v>3843.86</v>
      </c>
      <c r="F24" s="1">
        <v>3891.6190000000001</v>
      </c>
      <c r="G24" s="1">
        <v>16</v>
      </c>
      <c r="H24" s="1">
        <v>9</v>
      </c>
      <c r="I24" s="1">
        <v>2015</v>
      </c>
      <c r="J24" s="1">
        <v>3</v>
      </c>
      <c r="K24" s="1">
        <v>43</v>
      </c>
      <c r="L24" s="1">
        <v>-3.2313628797100001E-2</v>
      </c>
      <c r="M24" s="1">
        <v>2</v>
      </c>
      <c r="N24" s="1">
        <v>1.02709704311E-2</v>
      </c>
    </row>
    <row r="25" spans="1:14" x14ac:dyDescent="0.2">
      <c r="A25" s="1" t="s">
        <v>37</v>
      </c>
      <c r="B25" s="1">
        <v>-41.269078122000003</v>
      </c>
      <c r="C25" s="1">
        <v>174.707621625</v>
      </c>
      <c r="D25" s="1">
        <v>32.521000000000001</v>
      </c>
      <c r="E25" s="1">
        <v>3843.85</v>
      </c>
      <c r="F25" s="1">
        <v>3891.6089999999999</v>
      </c>
      <c r="G25" s="1">
        <v>16</v>
      </c>
      <c r="H25" s="1">
        <v>9</v>
      </c>
      <c r="I25" s="1">
        <v>2015</v>
      </c>
      <c r="J25" s="1">
        <v>3</v>
      </c>
      <c r="K25" s="1">
        <v>46</v>
      </c>
      <c r="L25" s="1">
        <v>-3.0757576398800002E-2</v>
      </c>
      <c r="M25" s="1">
        <v>2</v>
      </c>
      <c r="N25" s="1">
        <v>1.28062820613E-3</v>
      </c>
    </row>
    <row r="26" spans="1:14" x14ac:dyDescent="0.2">
      <c r="A26" s="1" t="s">
        <v>38</v>
      </c>
      <c r="B26" s="1">
        <v>-41.269411724999998</v>
      </c>
      <c r="C26" s="1">
        <v>174.70795338600001</v>
      </c>
      <c r="D26" s="1">
        <v>34.619</v>
      </c>
      <c r="E26" s="1">
        <v>3843.42</v>
      </c>
      <c r="F26" s="1">
        <v>3891.1729999999998</v>
      </c>
      <c r="G26" s="1">
        <v>16</v>
      </c>
      <c r="H26" s="1">
        <v>9</v>
      </c>
      <c r="I26" s="1">
        <v>2015</v>
      </c>
      <c r="J26" s="1">
        <v>3</v>
      </c>
      <c r="K26" s="1">
        <v>59</v>
      </c>
      <c r="L26" s="1">
        <v>-2.3794262060300001E-2</v>
      </c>
      <c r="M26" s="1">
        <v>2</v>
      </c>
      <c r="N26" s="1">
        <v>2.5639191026099999E-3</v>
      </c>
    </row>
    <row r="27" spans="1:14" x14ac:dyDescent="0.2">
      <c r="A27" s="1" t="s">
        <v>38</v>
      </c>
      <c r="B27" s="1">
        <v>-41.269411724999998</v>
      </c>
      <c r="C27" s="1">
        <v>174.70795338600001</v>
      </c>
      <c r="D27" s="1">
        <v>34.619</v>
      </c>
      <c r="E27" s="1">
        <v>3843.41</v>
      </c>
      <c r="F27" s="1">
        <v>3891.163</v>
      </c>
      <c r="G27" s="1">
        <v>16</v>
      </c>
      <c r="H27" s="1">
        <v>9</v>
      </c>
      <c r="I27" s="1">
        <v>2015</v>
      </c>
      <c r="J27" s="1">
        <v>4</v>
      </c>
      <c r="K27" s="1">
        <v>2</v>
      </c>
      <c r="L27" s="1">
        <v>-2.2143197094500001E-2</v>
      </c>
      <c r="M27" s="1">
        <v>2</v>
      </c>
      <c r="N27" s="1">
        <v>-6.5214356750400004E-3</v>
      </c>
    </row>
    <row r="28" spans="1:14" x14ac:dyDescent="0.2">
      <c r="A28" s="1" t="s">
        <v>38</v>
      </c>
      <c r="B28" s="1">
        <v>-41.269411724999998</v>
      </c>
      <c r="C28" s="1">
        <v>174.70795338600001</v>
      </c>
      <c r="D28" s="1">
        <v>34.619</v>
      </c>
      <c r="E28" s="1">
        <v>3843.42</v>
      </c>
      <c r="F28" s="1">
        <v>3891.1729999999998</v>
      </c>
      <c r="G28" s="1">
        <v>16</v>
      </c>
      <c r="H28" s="1">
        <v>9</v>
      </c>
      <c r="I28" s="1">
        <v>2015</v>
      </c>
      <c r="J28" s="1">
        <v>4</v>
      </c>
      <c r="K28" s="1">
        <v>3</v>
      </c>
      <c r="L28" s="1">
        <v>-2.1589580355500002E-2</v>
      </c>
      <c r="M28" s="1">
        <v>2</v>
      </c>
      <c r="N28" s="1">
        <v>3.9575176488100003E-3</v>
      </c>
    </row>
    <row r="29" spans="1:14" x14ac:dyDescent="0.2">
      <c r="A29" s="1" t="s">
        <v>39</v>
      </c>
      <c r="B29" s="1">
        <v>-41.269651617000001</v>
      </c>
      <c r="C29" s="1">
        <v>174.708242633</v>
      </c>
      <c r="D29" s="1">
        <v>43.94</v>
      </c>
      <c r="E29" s="1">
        <v>3841.94</v>
      </c>
      <c r="F29" s="1">
        <v>3889.674</v>
      </c>
      <c r="G29" s="1">
        <v>16</v>
      </c>
      <c r="H29" s="1">
        <v>9</v>
      </c>
      <c r="I29" s="1">
        <v>2015</v>
      </c>
      <c r="J29" s="1">
        <v>4</v>
      </c>
      <c r="K29" s="1">
        <v>20</v>
      </c>
      <c r="L29" s="1">
        <v>-1.1970696078E-2</v>
      </c>
      <c r="M29" s="1">
        <v>2</v>
      </c>
      <c r="N29" s="1">
        <v>-1.06719743299E-2</v>
      </c>
    </row>
    <row r="30" spans="1:14" x14ac:dyDescent="0.2">
      <c r="A30" s="1" t="s">
        <v>39</v>
      </c>
      <c r="B30" s="1">
        <v>-41.269651617000001</v>
      </c>
      <c r="C30" s="1">
        <v>174.708242633</v>
      </c>
      <c r="D30" s="1">
        <v>43.94</v>
      </c>
      <c r="E30" s="1">
        <v>3841.96</v>
      </c>
      <c r="F30" s="1">
        <v>3889.694</v>
      </c>
      <c r="G30" s="1">
        <v>16</v>
      </c>
      <c r="H30" s="1">
        <v>9</v>
      </c>
      <c r="I30" s="1">
        <v>2015</v>
      </c>
      <c r="J30" s="1">
        <v>4</v>
      </c>
      <c r="K30" s="1">
        <v>22</v>
      </c>
      <c r="L30" s="1">
        <v>-1.08188032729E-2</v>
      </c>
      <c r="M30" s="1">
        <v>2</v>
      </c>
      <c r="N30" s="1">
        <v>1.0241272975699999E-2</v>
      </c>
    </row>
    <row r="31" spans="1:14" x14ac:dyDescent="0.2">
      <c r="A31" s="1" t="s">
        <v>39</v>
      </c>
      <c r="B31" s="1">
        <v>-41.269651617000001</v>
      </c>
      <c r="C31" s="1">
        <v>174.708242633</v>
      </c>
      <c r="D31" s="1">
        <v>43.94</v>
      </c>
      <c r="E31" s="1">
        <v>3841.95</v>
      </c>
      <c r="F31" s="1">
        <v>3889.6840000000002</v>
      </c>
      <c r="G31" s="1">
        <v>16</v>
      </c>
      <c r="H31" s="1">
        <v>9</v>
      </c>
      <c r="I31" s="1">
        <v>2015</v>
      </c>
      <c r="J31" s="1">
        <v>4</v>
      </c>
      <c r="K31" s="1">
        <v>23</v>
      </c>
      <c r="L31" s="1">
        <v>-1.02416578133E-2</v>
      </c>
      <c r="M31" s="1">
        <v>2</v>
      </c>
      <c r="N31" s="1">
        <v>4.30697571574E-4</v>
      </c>
    </row>
    <row r="32" spans="1:14" x14ac:dyDescent="0.2">
      <c r="A32" s="1" t="s">
        <v>40</v>
      </c>
      <c r="B32" s="1">
        <v>-41.270059889000002</v>
      </c>
      <c r="C32" s="1">
        <v>174.708837042</v>
      </c>
      <c r="D32" s="1">
        <v>68.271000000000001</v>
      </c>
      <c r="E32" s="1">
        <v>3837.68</v>
      </c>
      <c r="F32" s="1">
        <v>3885.357</v>
      </c>
      <c r="G32" s="1">
        <v>16</v>
      </c>
      <c r="H32" s="1">
        <v>9</v>
      </c>
      <c r="I32" s="1">
        <v>2015</v>
      </c>
      <c r="J32" s="1">
        <v>4</v>
      </c>
      <c r="K32" s="1">
        <v>39</v>
      </c>
      <c r="L32" s="1">
        <v>-9.3214675055299998E-4</v>
      </c>
      <c r="M32" s="1">
        <v>2</v>
      </c>
      <c r="N32" s="1">
        <v>-1.11845499441E-2</v>
      </c>
    </row>
    <row r="33" spans="1:14" x14ac:dyDescent="0.2">
      <c r="A33" s="1" t="s">
        <v>40</v>
      </c>
      <c r="B33" s="1">
        <v>-41.270059889000002</v>
      </c>
      <c r="C33" s="1">
        <v>174.708837042</v>
      </c>
      <c r="D33" s="1">
        <v>68.271000000000001</v>
      </c>
      <c r="E33" s="1">
        <v>3837.7</v>
      </c>
      <c r="F33" s="1">
        <v>3885.377</v>
      </c>
      <c r="G33" s="1">
        <v>16</v>
      </c>
      <c r="H33" s="1">
        <v>9</v>
      </c>
      <c r="I33" s="1">
        <v>2015</v>
      </c>
      <c r="J33" s="1">
        <v>4</v>
      </c>
      <c r="K33" s="1">
        <v>43</v>
      </c>
      <c r="L33" s="1">
        <v>1.4044187182899999E-3</v>
      </c>
      <c r="M33" s="1">
        <v>2</v>
      </c>
      <c r="N33" s="1">
        <v>1.0343164838099999E-2</v>
      </c>
    </row>
    <row r="34" spans="1:14" x14ac:dyDescent="0.2">
      <c r="A34" s="1" t="s">
        <v>40</v>
      </c>
      <c r="B34" s="1">
        <v>-41.270059889000002</v>
      </c>
      <c r="C34" s="1">
        <v>174.708837042</v>
      </c>
      <c r="D34" s="1">
        <v>68.271000000000001</v>
      </c>
      <c r="E34" s="1">
        <v>3837.69</v>
      </c>
      <c r="F34" s="1">
        <v>3885.3670000000002</v>
      </c>
      <c r="G34" s="1">
        <v>16</v>
      </c>
      <c r="H34" s="1">
        <v>9</v>
      </c>
      <c r="I34" s="1">
        <v>2015</v>
      </c>
      <c r="J34" s="1">
        <v>4</v>
      </c>
      <c r="K34" s="1">
        <v>45</v>
      </c>
      <c r="L34" s="1">
        <v>2.5723378239800002E-3</v>
      </c>
      <c r="M34" s="1">
        <v>2</v>
      </c>
      <c r="N34" s="1">
        <v>8.4138585816600001E-4</v>
      </c>
    </row>
    <row r="35" spans="1:14" x14ac:dyDescent="0.2">
      <c r="A35" s="1" t="s">
        <v>32</v>
      </c>
      <c r="B35" s="1">
        <v>-41.268323232999997</v>
      </c>
      <c r="C35" s="1">
        <v>174.70715910600001</v>
      </c>
      <c r="D35" s="1">
        <v>32.116999999999997</v>
      </c>
      <c r="E35" s="1">
        <v>3843.74</v>
      </c>
      <c r="F35" s="1">
        <v>3891.498</v>
      </c>
      <c r="G35" s="1">
        <v>16</v>
      </c>
      <c r="H35" s="1">
        <v>9</v>
      </c>
      <c r="I35" s="1">
        <v>2015</v>
      </c>
      <c r="J35" s="1">
        <v>5</v>
      </c>
      <c r="K35" s="1">
        <v>13</v>
      </c>
      <c r="L35" s="1">
        <v>1.8695374129199999E-2</v>
      </c>
      <c r="M35" s="1">
        <v>2</v>
      </c>
      <c r="N35" s="1">
        <v>-2.6628184937200002E-3</v>
      </c>
    </row>
    <row r="36" spans="1:14" x14ac:dyDescent="0.2">
      <c r="A36" s="1" t="s">
        <v>32</v>
      </c>
      <c r="B36" s="1">
        <v>-41.268323232999997</v>
      </c>
      <c r="C36" s="1">
        <v>174.70715910600001</v>
      </c>
      <c r="D36" s="1">
        <v>32.116999999999997</v>
      </c>
      <c r="E36" s="1">
        <v>3843.74</v>
      </c>
      <c r="F36" s="1">
        <v>3891.498</v>
      </c>
      <c r="G36" s="1">
        <v>16</v>
      </c>
      <c r="H36" s="1">
        <v>9</v>
      </c>
      <c r="I36" s="1">
        <v>2015</v>
      </c>
      <c r="J36" s="1">
        <v>5</v>
      </c>
      <c r="K36" s="1">
        <v>17</v>
      </c>
      <c r="L36" s="1">
        <v>2.0936655362400001E-2</v>
      </c>
      <c r="M36" s="1">
        <v>2</v>
      </c>
      <c r="N36" s="1">
        <v>-1.3058194977000001E-3</v>
      </c>
    </row>
    <row r="37" spans="1:14" x14ac:dyDescent="0.2">
      <c r="A37" s="1" t="s">
        <v>32</v>
      </c>
      <c r="B37" s="1">
        <v>-41.268323232999997</v>
      </c>
      <c r="C37" s="1">
        <v>174.70715910600001</v>
      </c>
      <c r="D37" s="1">
        <v>32.116999999999997</v>
      </c>
      <c r="E37" s="1">
        <v>3843.74</v>
      </c>
      <c r="F37" s="1">
        <v>3891.498</v>
      </c>
      <c r="G37" s="1">
        <v>16</v>
      </c>
      <c r="H37" s="1">
        <v>9</v>
      </c>
      <c r="I37" s="1">
        <v>2015</v>
      </c>
      <c r="J37" s="1">
        <v>5</v>
      </c>
      <c r="K37" s="1">
        <v>19</v>
      </c>
      <c r="L37" s="1">
        <v>2.2048687518000001E-2</v>
      </c>
      <c r="M37" s="1">
        <v>2</v>
      </c>
      <c r="N37" s="1">
        <v>-6.1871154230200005E-4</v>
      </c>
    </row>
    <row r="38" spans="1:14" x14ac:dyDescent="0.2">
      <c r="A38" s="1" t="s">
        <v>31</v>
      </c>
      <c r="B38" s="1">
        <v>-41.289870000000001</v>
      </c>
      <c r="C38" s="1">
        <v>174.76859999999999</v>
      </c>
      <c r="D38" s="1">
        <v>100</v>
      </c>
      <c r="E38" s="1">
        <v>3836.09</v>
      </c>
      <c r="F38" s="1">
        <v>3883.7460000000001</v>
      </c>
      <c r="G38" s="1">
        <v>16</v>
      </c>
      <c r="H38" s="1">
        <v>9</v>
      </c>
      <c r="I38" s="1">
        <v>2015</v>
      </c>
      <c r="J38" s="1">
        <v>6</v>
      </c>
      <c r="K38" s="1">
        <v>23</v>
      </c>
      <c r="L38" s="1">
        <v>5.2943914917700001E-2</v>
      </c>
      <c r="M38" s="1">
        <v>2</v>
      </c>
      <c r="N38" s="1">
        <v>-7.5897178612600001E-4</v>
      </c>
    </row>
    <row r="39" spans="1:14" x14ac:dyDescent="0.2">
      <c r="A39" s="1" t="s">
        <v>31</v>
      </c>
      <c r="B39" s="1">
        <v>-41.289870000000001</v>
      </c>
      <c r="C39" s="1">
        <v>174.76859999999999</v>
      </c>
      <c r="D39" s="1">
        <v>100</v>
      </c>
      <c r="E39" s="1">
        <v>3836.09</v>
      </c>
      <c r="F39" s="1">
        <v>3883.7460000000001</v>
      </c>
      <c r="G39" s="1">
        <v>16</v>
      </c>
      <c r="H39" s="1">
        <v>9</v>
      </c>
      <c r="I39" s="1">
        <v>2015</v>
      </c>
      <c r="J39" s="1">
        <v>6</v>
      </c>
      <c r="K39" s="1">
        <v>25</v>
      </c>
      <c r="L39" s="1">
        <v>5.37054301185E-2</v>
      </c>
      <c r="M39" s="1">
        <v>2</v>
      </c>
      <c r="N39" s="1">
        <v>2.7865311130900001E-4</v>
      </c>
    </row>
    <row r="40" spans="1:14" x14ac:dyDescent="0.2">
      <c r="A40" s="1" t="s">
        <v>31</v>
      </c>
      <c r="B40" s="1">
        <v>-41.289870000000001</v>
      </c>
      <c r="C40" s="1">
        <v>174.76859999999999</v>
      </c>
      <c r="D40" s="1">
        <v>100</v>
      </c>
      <c r="E40" s="1">
        <v>3836.09</v>
      </c>
      <c r="F40" s="1">
        <v>3883.7460000000001</v>
      </c>
      <c r="G40" s="1">
        <v>16</v>
      </c>
      <c r="H40" s="1">
        <v>9</v>
      </c>
      <c r="I40" s="1">
        <v>2015</v>
      </c>
      <c r="J40" s="1">
        <v>6</v>
      </c>
      <c r="K40" s="1">
        <v>27</v>
      </c>
      <c r="L40" s="1">
        <v>5.4452369962099997E-2</v>
      </c>
      <c r="M40" s="1">
        <v>2</v>
      </c>
      <c r="N40" s="1">
        <v>1.33085332345E-3</v>
      </c>
    </row>
    <row r="41" spans="1:14" x14ac:dyDescent="0.2">
      <c r="A41" s="1" t="s">
        <v>31</v>
      </c>
      <c r="B41" s="1">
        <v>-41.289870000000001</v>
      </c>
      <c r="C41" s="1">
        <v>174.76859999999999</v>
      </c>
      <c r="D41" s="1">
        <v>100</v>
      </c>
      <c r="E41" s="1">
        <v>3835.84</v>
      </c>
      <c r="F41" s="1">
        <v>3883.4929999999999</v>
      </c>
      <c r="G41" s="1">
        <v>19</v>
      </c>
      <c r="H41" s="1">
        <v>10</v>
      </c>
      <c r="I41" s="1">
        <v>2015</v>
      </c>
      <c r="J41" s="1">
        <v>19</v>
      </c>
      <c r="K41" s="1">
        <v>35</v>
      </c>
      <c r="L41" s="1">
        <v>4.8901695665400001E-2</v>
      </c>
      <c r="M41" s="1">
        <v>3</v>
      </c>
      <c r="N41" s="1">
        <v>-1.10487919301E-4</v>
      </c>
    </row>
    <row r="42" spans="1:14" x14ac:dyDescent="0.2">
      <c r="A42" s="1" t="s">
        <v>31</v>
      </c>
      <c r="B42" s="1">
        <v>-41.289870000000001</v>
      </c>
      <c r="C42" s="1">
        <v>174.76859999999999</v>
      </c>
      <c r="D42" s="1">
        <v>100</v>
      </c>
      <c r="E42" s="1">
        <v>3835.84</v>
      </c>
      <c r="F42" s="1">
        <v>3883.4929999999999</v>
      </c>
      <c r="G42" s="1">
        <v>19</v>
      </c>
      <c r="H42" s="1">
        <v>10</v>
      </c>
      <c r="I42" s="1">
        <v>2015</v>
      </c>
      <c r="J42" s="1">
        <v>19</v>
      </c>
      <c r="K42" s="1">
        <v>36</v>
      </c>
      <c r="L42" s="1">
        <v>4.8941558975299997E-2</v>
      </c>
      <c r="M42" s="1">
        <v>3</v>
      </c>
      <c r="N42" s="1">
        <v>1.7119443509699999E-4</v>
      </c>
    </row>
    <row r="43" spans="1:14" x14ac:dyDescent="0.2">
      <c r="A43" s="1" t="s">
        <v>31</v>
      </c>
      <c r="B43" s="1">
        <v>-41.289870000000001</v>
      </c>
      <c r="C43" s="1">
        <v>174.76859999999999</v>
      </c>
      <c r="D43" s="1">
        <v>100</v>
      </c>
      <c r="E43" s="1">
        <v>3835.84</v>
      </c>
      <c r="F43" s="1">
        <v>3883.4929999999999</v>
      </c>
      <c r="G43" s="1">
        <v>19</v>
      </c>
      <c r="H43" s="1">
        <v>10</v>
      </c>
      <c r="I43" s="1">
        <v>2015</v>
      </c>
      <c r="J43" s="1">
        <v>19</v>
      </c>
      <c r="K43" s="1">
        <v>38</v>
      </c>
      <c r="L43" s="1">
        <v>4.9019773645700003E-2</v>
      </c>
      <c r="M43" s="1">
        <v>3</v>
      </c>
      <c r="N43" s="1">
        <v>7.36071029678E-4</v>
      </c>
    </row>
    <row r="44" spans="1:14" x14ac:dyDescent="0.2">
      <c r="A44" s="1" t="s">
        <v>41</v>
      </c>
      <c r="B44" s="1">
        <v>-41.263926564000002</v>
      </c>
      <c r="C44" s="1">
        <v>174.71225132199999</v>
      </c>
      <c r="D44" s="1">
        <v>25.808</v>
      </c>
      <c r="E44" s="1">
        <v>3844.64</v>
      </c>
      <c r="F44" s="1">
        <v>3892.41</v>
      </c>
      <c r="G44" s="1">
        <v>19</v>
      </c>
      <c r="H44" s="1">
        <v>10</v>
      </c>
      <c r="I44" s="1">
        <v>2015</v>
      </c>
      <c r="J44" s="1">
        <v>21</v>
      </c>
      <c r="K44" s="1">
        <v>37</v>
      </c>
      <c r="L44" s="1">
        <v>4.6940532026099997E-2</v>
      </c>
      <c r="M44" s="1">
        <v>3</v>
      </c>
      <c r="N44" s="1">
        <v>-2.3364627287700002E-2</v>
      </c>
    </row>
    <row r="45" spans="1:14" x14ac:dyDescent="0.2">
      <c r="A45" s="1" t="s">
        <v>41</v>
      </c>
      <c r="B45" s="1">
        <v>-41.263926564000002</v>
      </c>
      <c r="C45" s="1">
        <v>174.71225132199999</v>
      </c>
      <c r="D45" s="1">
        <v>25.808</v>
      </c>
      <c r="E45" s="1">
        <v>3844.67</v>
      </c>
      <c r="F45" s="1">
        <v>3892.44</v>
      </c>
      <c r="G45" s="1">
        <v>19</v>
      </c>
      <c r="H45" s="1">
        <v>10</v>
      </c>
      <c r="I45" s="1">
        <v>2015</v>
      </c>
      <c r="J45" s="1">
        <v>21</v>
      </c>
      <c r="K45" s="1">
        <v>45</v>
      </c>
      <c r="L45" s="1">
        <v>4.61291408184E-2</v>
      </c>
      <c r="M45" s="1">
        <v>3</v>
      </c>
      <c r="N45" s="1">
        <v>1.04181289853E-2</v>
      </c>
    </row>
    <row r="46" spans="1:14" x14ac:dyDescent="0.2">
      <c r="A46" s="1" t="s">
        <v>41</v>
      </c>
      <c r="B46" s="1">
        <v>-41.263926564000002</v>
      </c>
      <c r="C46" s="1">
        <v>174.71225132199999</v>
      </c>
      <c r="D46" s="1">
        <v>25.808</v>
      </c>
      <c r="E46" s="1">
        <v>3844.67</v>
      </c>
      <c r="F46" s="1">
        <v>3892.44</v>
      </c>
      <c r="G46" s="1">
        <v>19</v>
      </c>
      <c r="H46" s="1">
        <v>10</v>
      </c>
      <c r="I46" s="1">
        <v>2015</v>
      </c>
      <c r="J46" s="1">
        <v>21</v>
      </c>
      <c r="K46" s="1">
        <v>49</v>
      </c>
      <c r="L46" s="1">
        <v>4.5683732914300001E-2</v>
      </c>
      <c r="M46" s="1">
        <v>3</v>
      </c>
      <c r="N46" s="1">
        <v>1.21497194236E-2</v>
      </c>
    </row>
    <row r="47" spans="1:14" x14ac:dyDescent="0.2">
      <c r="A47" s="1" t="s">
        <v>42</v>
      </c>
      <c r="B47" s="1">
        <v>-41.263595367000001</v>
      </c>
      <c r="C47" s="1">
        <v>174.71165654399999</v>
      </c>
      <c r="D47" s="1">
        <v>27.109000000000002</v>
      </c>
      <c r="E47" s="1">
        <v>3844.35</v>
      </c>
      <c r="F47" s="1">
        <v>3892.116</v>
      </c>
      <c r="G47" s="1">
        <v>19</v>
      </c>
      <c r="H47" s="1">
        <v>10</v>
      </c>
      <c r="I47" s="1">
        <v>2015</v>
      </c>
      <c r="J47" s="1">
        <v>22</v>
      </c>
      <c r="K47" s="1">
        <v>6</v>
      </c>
      <c r="L47" s="1">
        <v>4.34874709123E-2</v>
      </c>
      <c r="M47" s="1">
        <v>3</v>
      </c>
      <c r="N47" s="1">
        <v>-1.56823109728E-3</v>
      </c>
    </row>
    <row r="48" spans="1:14" x14ac:dyDescent="0.2">
      <c r="A48" s="1" t="s">
        <v>42</v>
      </c>
      <c r="B48" s="1">
        <v>-41.263595367000001</v>
      </c>
      <c r="C48" s="1">
        <v>174.71165654399999</v>
      </c>
      <c r="D48" s="1">
        <v>27.109000000000002</v>
      </c>
      <c r="E48" s="1">
        <v>3844.35</v>
      </c>
      <c r="F48" s="1">
        <v>3892.116</v>
      </c>
      <c r="G48" s="1">
        <v>19</v>
      </c>
      <c r="H48" s="1">
        <v>10</v>
      </c>
      <c r="I48" s="1">
        <v>2015</v>
      </c>
      <c r="J48" s="1">
        <v>22</v>
      </c>
      <c r="K48" s="1">
        <v>9</v>
      </c>
      <c r="L48" s="1">
        <v>4.3048064121700001E-2</v>
      </c>
      <c r="M48" s="1">
        <v>3</v>
      </c>
      <c r="N48" s="1">
        <v>-1.6418739232900001E-4</v>
      </c>
    </row>
    <row r="49" spans="1:14" x14ac:dyDescent="0.2">
      <c r="A49" s="1" t="s">
        <v>42</v>
      </c>
      <c r="B49" s="1">
        <v>-41.263595367000001</v>
      </c>
      <c r="C49" s="1">
        <v>174.71165654399999</v>
      </c>
      <c r="D49" s="1">
        <v>27.109000000000002</v>
      </c>
      <c r="E49" s="1">
        <v>3844.35</v>
      </c>
      <c r="F49" s="1">
        <v>3892.116</v>
      </c>
      <c r="G49" s="1">
        <v>19</v>
      </c>
      <c r="H49" s="1">
        <v>10</v>
      </c>
      <c r="I49" s="1">
        <v>2015</v>
      </c>
      <c r="J49" s="1">
        <v>22</v>
      </c>
      <c r="K49" s="1">
        <v>13</v>
      </c>
      <c r="L49" s="1">
        <v>4.24376394302E-2</v>
      </c>
      <c r="M49" s="1">
        <v>3</v>
      </c>
      <c r="N49" s="1">
        <v>1.7324198515799999E-3</v>
      </c>
    </row>
    <row r="50" spans="1:14" x14ac:dyDescent="0.2">
      <c r="A50" s="1" t="s">
        <v>43</v>
      </c>
      <c r="B50" s="1">
        <v>-41.263463418999997</v>
      </c>
      <c r="C50" s="1">
        <v>174.711217817</v>
      </c>
      <c r="D50" s="1">
        <v>28.093</v>
      </c>
      <c r="E50" s="1">
        <v>3843.99</v>
      </c>
      <c r="F50" s="1">
        <v>3891.7510000000002</v>
      </c>
      <c r="G50" s="1">
        <v>19</v>
      </c>
      <c r="H50" s="1">
        <v>10</v>
      </c>
      <c r="I50" s="1">
        <v>2015</v>
      </c>
      <c r="J50" s="1">
        <v>22</v>
      </c>
      <c r="K50" s="1">
        <v>29</v>
      </c>
      <c r="L50" s="1">
        <v>3.97130214952E-2</v>
      </c>
      <c r="M50" s="1">
        <v>3</v>
      </c>
      <c r="N50" s="1">
        <v>-4.5671274433499998E-3</v>
      </c>
    </row>
    <row r="51" spans="1:14" x14ac:dyDescent="0.2">
      <c r="A51" s="1" t="s">
        <v>43</v>
      </c>
      <c r="B51" s="1">
        <v>-41.263463418999997</v>
      </c>
      <c r="C51" s="1">
        <v>174.711217817</v>
      </c>
      <c r="D51" s="1">
        <v>28.093</v>
      </c>
      <c r="E51" s="1">
        <v>3844</v>
      </c>
      <c r="F51" s="1">
        <v>3891.761</v>
      </c>
      <c r="G51" s="1">
        <v>19</v>
      </c>
      <c r="H51" s="1">
        <v>10</v>
      </c>
      <c r="I51" s="1">
        <v>2015</v>
      </c>
      <c r="J51" s="1">
        <v>22</v>
      </c>
      <c r="K51" s="1">
        <v>31</v>
      </c>
      <c r="L51" s="1">
        <v>3.9340398647200001E-2</v>
      </c>
      <c r="M51" s="1">
        <v>3</v>
      </c>
      <c r="N51" s="1">
        <v>6.58158667011E-3</v>
      </c>
    </row>
    <row r="52" spans="1:14" x14ac:dyDescent="0.2">
      <c r="A52" s="1" t="s">
        <v>43</v>
      </c>
      <c r="B52" s="1">
        <v>-41.263463418999997</v>
      </c>
      <c r="C52" s="1">
        <v>174.711217817</v>
      </c>
      <c r="D52" s="1">
        <v>28.093</v>
      </c>
      <c r="E52" s="1">
        <v>3843.99</v>
      </c>
      <c r="F52" s="1">
        <v>3891.7510000000002</v>
      </c>
      <c r="G52" s="1">
        <v>19</v>
      </c>
      <c r="H52" s="1">
        <v>10</v>
      </c>
      <c r="I52" s="1">
        <v>2015</v>
      </c>
      <c r="J52" s="1">
        <v>22</v>
      </c>
      <c r="K52" s="1">
        <v>34</v>
      </c>
      <c r="L52" s="1">
        <v>3.8768079690500001E-2</v>
      </c>
      <c r="M52" s="1">
        <v>3</v>
      </c>
      <c r="N52" s="1">
        <v>-2.0144574737099999E-3</v>
      </c>
    </row>
    <row r="53" spans="1:14" x14ac:dyDescent="0.2">
      <c r="A53" s="1" t="s">
        <v>44</v>
      </c>
      <c r="B53" s="1">
        <v>-41.263193596999997</v>
      </c>
      <c r="C53" s="1">
        <v>174.71069285300001</v>
      </c>
      <c r="D53" s="1">
        <v>37.223999999999997</v>
      </c>
      <c r="E53" s="1">
        <v>3842.1</v>
      </c>
      <c r="F53" s="1">
        <v>3889.8359999999998</v>
      </c>
      <c r="G53" s="1">
        <v>19</v>
      </c>
      <c r="H53" s="1">
        <v>10</v>
      </c>
      <c r="I53" s="1">
        <v>2015</v>
      </c>
      <c r="J53" s="1">
        <v>22</v>
      </c>
      <c r="K53" s="1">
        <v>51</v>
      </c>
      <c r="L53" s="1">
        <v>3.5222137108799997E-2</v>
      </c>
      <c r="M53" s="1">
        <v>3</v>
      </c>
      <c r="N53" s="1">
        <v>5.10407094043E-3</v>
      </c>
    </row>
    <row r="54" spans="1:14" x14ac:dyDescent="0.2">
      <c r="A54" s="1" t="s">
        <v>44</v>
      </c>
      <c r="B54" s="1">
        <v>-41.263193596999997</v>
      </c>
      <c r="C54" s="1">
        <v>174.71069285300001</v>
      </c>
      <c r="D54" s="1">
        <v>37.223999999999997</v>
      </c>
      <c r="E54" s="1">
        <v>3842.09</v>
      </c>
      <c r="F54" s="1">
        <v>3889.826</v>
      </c>
      <c r="G54" s="1">
        <v>19</v>
      </c>
      <c r="H54" s="1">
        <v>10</v>
      </c>
      <c r="I54" s="1">
        <v>2015</v>
      </c>
      <c r="J54" s="1">
        <v>22</v>
      </c>
      <c r="K54" s="1">
        <v>53</v>
      </c>
      <c r="L54" s="1">
        <v>3.4771234494799998E-2</v>
      </c>
      <c r="M54" s="1">
        <v>3</v>
      </c>
      <c r="N54" s="1">
        <v>-3.9349351686700004E-3</v>
      </c>
    </row>
    <row r="55" spans="1:14" x14ac:dyDescent="0.2">
      <c r="A55" s="1" t="s">
        <v>44</v>
      </c>
      <c r="B55" s="1">
        <v>-41.263193596999997</v>
      </c>
      <c r="C55" s="1">
        <v>174.71069285300001</v>
      </c>
      <c r="D55" s="1">
        <v>37.223999999999997</v>
      </c>
      <c r="E55" s="1">
        <v>3842.09</v>
      </c>
      <c r="F55" s="1">
        <v>3889.826</v>
      </c>
      <c r="G55" s="1">
        <v>19</v>
      </c>
      <c r="H55" s="1">
        <v>10</v>
      </c>
      <c r="I55" s="1">
        <v>2015</v>
      </c>
      <c r="J55" s="1">
        <v>22</v>
      </c>
      <c r="K55" s="1">
        <v>58</v>
      </c>
      <c r="L55" s="1">
        <v>3.3613167465600002E-2</v>
      </c>
      <c r="M55" s="1">
        <v>3</v>
      </c>
      <c r="N55" s="1">
        <v>-1.1691399490699999E-3</v>
      </c>
    </row>
    <row r="56" spans="1:14" x14ac:dyDescent="0.2">
      <c r="A56" s="1" t="s">
        <v>45</v>
      </c>
      <c r="B56" s="1">
        <v>-41.263056831</v>
      </c>
      <c r="C56" s="1">
        <v>174.710332669</v>
      </c>
      <c r="D56" s="1">
        <v>41.677999999999997</v>
      </c>
      <c r="E56" s="1">
        <v>3841.24</v>
      </c>
      <c r="F56" s="1">
        <v>3888.9639999999999</v>
      </c>
      <c r="G56" s="1">
        <v>19</v>
      </c>
      <c r="H56" s="1">
        <v>10</v>
      </c>
      <c r="I56" s="1">
        <v>2015</v>
      </c>
      <c r="J56" s="1">
        <v>23</v>
      </c>
      <c r="K56" s="1">
        <v>22</v>
      </c>
      <c r="L56" s="1">
        <v>2.7453430692499999E-2</v>
      </c>
      <c r="M56" s="1">
        <v>3</v>
      </c>
      <c r="N56" s="1">
        <v>1.36856817699E-3</v>
      </c>
    </row>
    <row r="57" spans="1:14" x14ac:dyDescent="0.2">
      <c r="A57" s="1" t="s">
        <v>45</v>
      </c>
      <c r="B57" s="1">
        <v>-41.263056831</v>
      </c>
      <c r="C57" s="1">
        <v>174.710332669</v>
      </c>
      <c r="D57" s="1">
        <v>41.677999999999997</v>
      </c>
      <c r="E57" s="1">
        <v>3841.23</v>
      </c>
      <c r="F57" s="1">
        <v>3888.9540000000002</v>
      </c>
      <c r="G57" s="1">
        <v>19</v>
      </c>
      <c r="H57" s="1">
        <v>10</v>
      </c>
      <c r="I57" s="1">
        <v>2015</v>
      </c>
      <c r="J57" s="1">
        <v>23</v>
      </c>
      <c r="K57" s="1">
        <v>26</v>
      </c>
      <c r="L57" s="1">
        <v>2.6332604631500001E-2</v>
      </c>
      <c r="M57" s="1">
        <v>3</v>
      </c>
      <c r="N57" s="1">
        <v>-6.3574232276600003E-3</v>
      </c>
    </row>
    <row r="58" spans="1:14" x14ac:dyDescent="0.2">
      <c r="A58" s="1" t="s">
        <v>45</v>
      </c>
      <c r="B58" s="1">
        <v>-41.263056831</v>
      </c>
      <c r="C58" s="1">
        <v>174.710332669</v>
      </c>
      <c r="D58" s="1">
        <v>41.677999999999997</v>
      </c>
      <c r="E58" s="1">
        <v>3841.24</v>
      </c>
      <c r="F58" s="1">
        <v>3888.9639999999999</v>
      </c>
      <c r="G58" s="1">
        <v>19</v>
      </c>
      <c r="H58" s="1">
        <v>10</v>
      </c>
      <c r="I58" s="1">
        <v>2015</v>
      </c>
      <c r="J58" s="1">
        <v>23</v>
      </c>
      <c r="K58" s="1">
        <v>28</v>
      </c>
      <c r="L58" s="1">
        <v>2.5762415641499999E-2</v>
      </c>
      <c r="M58" s="1">
        <v>3</v>
      </c>
      <c r="N58" s="1">
        <v>4.9888570274599997E-3</v>
      </c>
    </row>
    <row r="59" spans="1:14" x14ac:dyDescent="0.2">
      <c r="A59" s="1" t="s">
        <v>46</v>
      </c>
      <c r="B59" s="1">
        <v>-41.262901493999998</v>
      </c>
      <c r="C59" s="1">
        <v>174.71009288299999</v>
      </c>
      <c r="D59" s="1">
        <v>52.5</v>
      </c>
      <c r="E59" s="1">
        <v>3839.12</v>
      </c>
      <c r="F59" s="1">
        <v>3886.8159999999998</v>
      </c>
      <c r="G59" s="1">
        <v>19</v>
      </c>
      <c r="H59" s="1">
        <v>10</v>
      </c>
      <c r="I59" s="1">
        <v>2015</v>
      </c>
      <c r="J59" s="1">
        <v>23</v>
      </c>
      <c r="K59" s="1">
        <v>45</v>
      </c>
      <c r="L59" s="1">
        <v>2.0660997722800001E-2</v>
      </c>
      <c r="M59" s="1">
        <v>3</v>
      </c>
      <c r="N59" s="1">
        <v>-1.70224792464E-3</v>
      </c>
    </row>
    <row r="60" spans="1:14" x14ac:dyDescent="0.2">
      <c r="A60" s="1" t="s">
        <v>46</v>
      </c>
      <c r="B60" s="1">
        <v>-41.262901493999998</v>
      </c>
      <c r="C60" s="1">
        <v>174.71009288299999</v>
      </c>
      <c r="D60" s="1">
        <v>52.5</v>
      </c>
      <c r="E60" s="1">
        <v>3839.12</v>
      </c>
      <c r="F60" s="1">
        <v>3886.8159999999998</v>
      </c>
      <c r="G60" s="1">
        <v>19</v>
      </c>
      <c r="H60" s="1">
        <v>10</v>
      </c>
      <c r="I60" s="1">
        <v>2015</v>
      </c>
      <c r="J60" s="1">
        <v>23</v>
      </c>
      <c r="K60" s="1">
        <v>47</v>
      </c>
      <c r="L60" s="1">
        <v>2.0031798883699999E-2</v>
      </c>
      <c r="M60" s="1">
        <v>3</v>
      </c>
      <c r="N60" s="1">
        <v>-4.2995780950200001E-4</v>
      </c>
    </row>
    <row r="61" spans="1:14" x14ac:dyDescent="0.2">
      <c r="A61" s="1" t="s">
        <v>46</v>
      </c>
      <c r="B61" s="1">
        <v>-41.262901493999998</v>
      </c>
      <c r="C61" s="1">
        <v>174.71009288299999</v>
      </c>
      <c r="D61" s="1">
        <v>52.5</v>
      </c>
      <c r="E61" s="1">
        <v>3839.12</v>
      </c>
      <c r="F61" s="1">
        <v>3886.8159999999998</v>
      </c>
      <c r="G61" s="1">
        <v>19</v>
      </c>
      <c r="H61" s="1">
        <v>10</v>
      </c>
      <c r="I61" s="1">
        <v>2015</v>
      </c>
      <c r="J61" s="1">
        <v>23</v>
      </c>
      <c r="K61" s="1">
        <v>51</v>
      </c>
      <c r="L61" s="1">
        <v>1.8755815420700001E-2</v>
      </c>
      <c r="M61" s="1">
        <v>3</v>
      </c>
      <c r="N61" s="1">
        <v>2.1322080897299999E-3</v>
      </c>
    </row>
    <row r="62" spans="1:14" x14ac:dyDescent="0.2">
      <c r="A62" s="1" t="s">
        <v>47</v>
      </c>
      <c r="B62" s="1">
        <v>-41.262695344000001</v>
      </c>
      <c r="C62" s="1">
        <v>174.709826556</v>
      </c>
      <c r="D62" s="1">
        <v>69.533000000000001</v>
      </c>
      <c r="E62" s="1">
        <v>3835.77</v>
      </c>
      <c r="F62" s="1">
        <v>3883.422</v>
      </c>
      <c r="G62" s="1">
        <v>20</v>
      </c>
      <c r="H62" s="1">
        <v>10</v>
      </c>
      <c r="I62" s="1">
        <v>2015</v>
      </c>
      <c r="J62" s="1">
        <v>0</v>
      </c>
      <c r="K62" s="1">
        <v>4</v>
      </c>
      <c r="L62" s="1">
        <v>1.44534388089E-2</v>
      </c>
      <c r="M62" s="1">
        <v>4</v>
      </c>
      <c r="N62" s="1">
        <v>-1.2672725497399999E-3</v>
      </c>
    </row>
    <row r="63" spans="1:14" x14ac:dyDescent="0.2">
      <c r="A63" s="1" t="s">
        <v>47</v>
      </c>
      <c r="B63" s="1">
        <v>-41.262695344000001</v>
      </c>
      <c r="C63" s="1">
        <v>174.709826556</v>
      </c>
      <c r="D63" s="1">
        <v>69.533000000000001</v>
      </c>
      <c r="E63" s="1">
        <v>3835.77</v>
      </c>
      <c r="F63" s="1">
        <v>3883.422</v>
      </c>
      <c r="G63" s="1">
        <v>20</v>
      </c>
      <c r="H63" s="1">
        <v>10</v>
      </c>
      <c r="I63" s="1">
        <v>2015</v>
      </c>
      <c r="J63" s="1">
        <v>0</v>
      </c>
      <c r="K63" s="1">
        <v>9</v>
      </c>
      <c r="L63" s="1">
        <v>1.27384938068E-2</v>
      </c>
      <c r="M63" s="1">
        <v>4</v>
      </c>
      <c r="N63" s="1">
        <v>1.8913707072000001E-4</v>
      </c>
    </row>
    <row r="64" spans="1:14" x14ac:dyDescent="0.2">
      <c r="A64" s="1" t="s">
        <v>47</v>
      </c>
      <c r="B64" s="1">
        <v>-41.262695344000001</v>
      </c>
      <c r="C64" s="1">
        <v>174.709826556</v>
      </c>
      <c r="D64" s="1">
        <v>69.533000000000001</v>
      </c>
      <c r="E64" s="1">
        <v>3835.77</v>
      </c>
      <c r="F64" s="1">
        <v>3883.422</v>
      </c>
      <c r="G64" s="1">
        <v>20</v>
      </c>
      <c r="H64" s="1">
        <v>10</v>
      </c>
      <c r="I64" s="1">
        <v>2015</v>
      </c>
      <c r="J64" s="1">
        <v>0</v>
      </c>
      <c r="K64" s="1">
        <v>12</v>
      </c>
      <c r="L64" s="1">
        <v>1.1694368512700001E-2</v>
      </c>
      <c r="M64" s="1">
        <v>4</v>
      </c>
      <c r="N64" s="1">
        <v>1.07814113608E-3</v>
      </c>
    </row>
    <row r="65" spans="1:14" x14ac:dyDescent="0.2">
      <c r="A65" s="1" t="s">
        <v>41</v>
      </c>
      <c r="B65" s="1">
        <v>-41.263926564000002</v>
      </c>
      <c r="C65" s="1">
        <v>174.71225132199999</v>
      </c>
      <c r="D65" s="1">
        <v>25.808</v>
      </c>
      <c r="E65" s="1">
        <v>3844.65</v>
      </c>
      <c r="F65" s="1">
        <v>3892.42</v>
      </c>
      <c r="G65" s="1">
        <v>20</v>
      </c>
      <c r="H65" s="1">
        <v>10</v>
      </c>
      <c r="I65" s="1">
        <v>2015</v>
      </c>
      <c r="J65" s="1">
        <v>0</v>
      </c>
      <c r="K65" s="1">
        <v>29</v>
      </c>
      <c r="L65" s="1">
        <v>5.5768914661900003E-3</v>
      </c>
      <c r="M65" s="1">
        <v>4</v>
      </c>
      <c r="N65" s="1">
        <v>4.8436913284600003E-3</v>
      </c>
    </row>
    <row r="66" spans="1:14" x14ac:dyDescent="0.2">
      <c r="A66" s="1" t="s">
        <v>41</v>
      </c>
      <c r="B66" s="1">
        <v>-41.263926564000002</v>
      </c>
      <c r="C66" s="1">
        <v>174.71225132199999</v>
      </c>
      <c r="D66" s="1">
        <v>25.808</v>
      </c>
      <c r="E66" s="1">
        <v>3844.64</v>
      </c>
      <c r="F66" s="1">
        <v>3892.41</v>
      </c>
      <c r="G66" s="1">
        <v>20</v>
      </c>
      <c r="H66" s="1">
        <v>10</v>
      </c>
      <c r="I66" s="1">
        <v>2015</v>
      </c>
      <c r="J66" s="1">
        <v>0</v>
      </c>
      <c r="K66" s="1">
        <v>33</v>
      </c>
      <c r="L66" s="1">
        <v>4.0930585160300001E-3</v>
      </c>
      <c r="M66" s="1">
        <v>4</v>
      </c>
      <c r="N66" s="1">
        <v>-4.0123040262199997E-3</v>
      </c>
    </row>
    <row r="67" spans="1:14" x14ac:dyDescent="0.2">
      <c r="A67" s="1" t="s">
        <v>41</v>
      </c>
      <c r="B67" s="1">
        <v>-41.263926564000002</v>
      </c>
      <c r="C67" s="1">
        <v>174.71225132199999</v>
      </c>
      <c r="D67" s="1">
        <v>25.808</v>
      </c>
      <c r="E67" s="1">
        <v>3844.64</v>
      </c>
      <c r="F67" s="1">
        <v>3892.41</v>
      </c>
      <c r="G67" s="1">
        <v>20</v>
      </c>
      <c r="H67" s="1">
        <v>10</v>
      </c>
      <c r="I67" s="1">
        <v>2015</v>
      </c>
      <c r="J67" s="1">
        <v>0</v>
      </c>
      <c r="K67" s="1">
        <v>36</v>
      </c>
      <c r="L67" s="1">
        <v>2.9700350736999999E-3</v>
      </c>
      <c r="M67" s="1">
        <v>4</v>
      </c>
      <c r="N67" s="1">
        <v>-3.0444018129899999E-3</v>
      </c>
    </row>
    <row r="68" spans="1:14" x14ac:dyDescent="0.2">
      <c r="A68" s="1" t="s">
        <v>48</v>
      </c>
      <c r="B68" s="1">
        <v>-41.264238108000001</v>
      </c>
      <c r="C68" s="1">
        <v>174.71261353599999</v>
      </c>
      <c r="D68" s="1">
        <v>31.64</v>
      </c>
      <c r="E68" s="1">
        <v>3843.58</v>
      </c>
      <c r="F68" s="1">
        <v>3891.3359999999998</v>
      </c>
      <c r="G68" s="1">
        <v>20</v>
      </c>
      <c r="H68" s="1">
        <v>10</v>
      </c>
      <c r="I68" s="1">
        <v>2015</v>
      </c>
      <c r="J68" s="1">
        <v>1</v>
      </c>
      <c r="K68" s="1">
        <v>10</v>
      </c>
      <c r="L68" s="1">
        <v>-1.0243274400699999E-2</v>
      </c>
      <c r="M68" s="1">
        <v>4</v>
      </c>
      <c r="N68" s="1">
        <v>-2.0911529113599998E-3</v>
      </c>
    </row>
    <row r="69" spans="1:14" x14ac:dyDescent="0.2">
      <c r="A69" s="1" t="s">
        <v>48</v>
      </c>
      <c r="B69" s="1">
        <v>-41.264238108000001</v>
      </c>
      <c r="C69" s="1">
        <v>174.71261353599999</v>
      </c>
      <c r="D69" s="1">
        <v>31.64</v>
      </c>
      <c r="E69" s="1">
        <v>3843.59</v>
      </c>
      <c r="F69" s="1">
        <v>3891.346</v>
      </c>
      <c r="G69" s="1">
        <v>20</v>
      </c>
      <c r="H69" s="1">
        <v>10</v>
      </c>
      <c r="I69" s="1">
        <v>2015</v>
      </c>
      <c r="J69" s="1">
        <v>1</v>
      </c>
      <c r="K69" s="1">
        <v>17</v>
      </c>
      <c r="L69" s="1">
        <v>-1.30422856292E-2</v>
      </c>
      <c r="M69" s="1">
        <v>4</v>
      </c>
      <c r="N69" s="1">
        <v>1.0478908762700001E-2</v>
      </c>
    </row>
    <row r="70" spans="1:14" x14ac:dyDescent="0.2">
      <c r="A70" s="1" t="s">
        <v>48</v>
      </c>
      <c r="B70" s="1">
        <v>-41.264238108000001</v>
      </c>
      <c r="C70" s="1">
        <v>174.71261353599999</v>
      </c>
      <c r="D70" s="1">
        <v>31.64</v>
      </c>
      <c r="E70" s="1">
        <v>3843.57</v>
      </c>
      <c r="F70" s="1">
        <v>3891.3249999999998</v>
      </c>
      <c r="G70" s="1">
        <v>20</v>
      </c>
      <c r="H70" s="1">
        <v>10</v>
      </c>
      <c r="I70" s="1">
        <v>2015</v>
      </c>
      <c r="J70" s="1">
        <v>1</v>
      </c>
      <c r="K70" s="1">
        <v>21</v>
      </c>
      <c r="L70" s="1">
        <v>-1.4648444885899999E-2</v>
      </c>
      <c r="M70" s="1">
        <v>4</v>
      </c>
      <c r="N70" s="1">
        <v>-8.3877602141900001E-3</v>
      </c>
    </row>
    <row r="71" spans="1:14" x14ac:dyDescent="0.2">
      <c r="A71" s="1" t="s">
        <v>49</v>
      </c>
      <c r="B71" s="1">
        <v>-41.264959677999997</v>
      </c>
      <c r="C71" s="1">
        <v>174.7125489</v>
      </c>
      <c r="D71" s="1">
        <v>56.304000000000002</v>
      </c>
      <c r="E71" s="1">
        <v>3838.83</v>
      </c>
      <c r="F71" s="1">
        <v>3886.5219999999999</v>
      </c>
      <c r="G71" s="1">
        <v>20</v>
      </c>
      <c r="H71" s="1">
        <v>10</v>
      </c>
      <c r="I71" s="1">
        <v>2015</v>
      </c>
      <c r="J71" s="1">
        <v>2</v>
      </c>
      <c r="K71" s="1">
        <v>8</v>
      </c>
      <c r="L71" s="1">
        <v>-3.3479234418199999E-2</v>
      </c>
      <c r="M71" s="1">
        <v>4</v>
      </c>
      <c r="N71" s="1">
        <v>-4.2830683410099999E-3</v>
      </c>
    </row>
    <row r="72" spans="1:14" x14ac:dyDescent="0.2">
      <c r="A72" s="1" t="s">
        <v>49</v>
      </c>
      <c r="B72" s="1">
        <v>-41.264959677999997</v>
      </c>
      <c r="C72" s="1">
        <v>174.7125489</v>
      </c>
      <c r="D72" s="1">
        <v>56.304000000000002</v>
      </c>
      <c r="E72" s="1">
        <v>3838.83</v>
      </c>
      <c r="F72" s="1">
        <v>3886.5219999999999</v>
      </c>
      <c r="G72" s="1">
        <v>20</v>
      </c>
      <c r="H72" s="1">
        <v>10</v>
      </c>
      <c r="I72" s="1">
        <v>2015</v>
      </c>
      <c r="J72" s="1">
        <v>2</v>
      </c>
      <c r="K72" s="1">
        <v>11</v>
      </c>
      <c r="L72" s="1">
        <v>-3.4654213297800003E-2</v>
      </c>
      <c r="M72" s="1">
        <v>4</v>
      </c>
      <c r="N72" s="1">
        <v>-3.2632106904200001E-3</v>
      </c>
    </row>
    <row r="73" spans="1:14" x14ac:dyDescent="0.2">
      <c r="A73" s="1" t="s">
        <v>49</v>
      </c>
      <c r="B73" s="1">
        <v>-41.264959677999997</v>
      </c>
      <c r="C73" s="1">
        <v>174.7125489</v>
      </c>
      <c r="D73" s="1">
        <v>56.304000000000002</v>
      </c>
      <c r="E73" s="1">
        <v>3838.84</v>
      </c>
      <c r="F73" s="1">
        <v>3886.5329999999999</v>
      </c>
      <c r="G73" s="1">
        <v>20</v>
      </c>
      <c r="H73" s="1">
        <v>10</v>
      </c>
      <c r="I73" s="1">
        <v>2015</v>
      </c>
      <c r="J73" s="1">
        <v>2</v>
      </c>
      <c r="K73" s="1">
        <v>13</v>
      </c>
      <c r="L73" s="1">
        <v>-3.5434118707999999E-2</v>
      </c>
      <c r="M73" s="1">
        <v>4</v>
      </c>
      <c r="N73" s="1">
        <v>7.5462805675700004E-3</v>
      </c>
    </row>
    <row r="74" spans="1:14" x14ac:dyDescent="0.2">
      <c r="A74" s="1" t="s">
        <v>50</v>
      </c>
      <c r="B74" s="1">
        <v>-41.265268728000002</v>
      </c>
      <c r="C74" s="1">
        <v>174.712762572</v>
      </c>
      <c r="D74" s="1">
        <v>64.209999999999994</v>
      </c>
      <c r="E74" s="1">
        <v>3837.6</v>
      </c>
      <c r="F74" s="1">
        <v>3885.2759999999998</v>
      </c>
      <c r="G74" s="1">
        <v>20</v>
      </c>
      <c r="H74" s="1">
        <v>10</v>
      </c>
      <c r="I74" s="1">
        <v>2015</v>
      </c>
      <c r="J74" s="1">
        <v>2</v>
      </c>
      <c r="K74" s="1">
        <v>31</v>
      </c>
      <c r="L74" s="1">
        <v>-4.2304202835999997E-2</v>
      </c>
      <c r="M74" s="1">
        <v>4</v>
      </c>
      <c r="N74" s="1">
        <v>5.6934856675100003E-3</v>
      </c>
    </row>
    <row r="75" spans="1:14" x14ac:dyDescent="0.2">
      <c r="A75" s="1" t="s">
        <v>50</v>
      </c>
      <c r="B75" s="1">
        <v>-41.265268728000002</v>
      </c>
      <c r="C75" s="1">
        <v>174.712762572</v>
      </c>
      <c r="D75" s="1">
        <v>64.209999999999994</v>
      </c>
      <c r="E75" s="1">
        <v>3837.59</v>
      </c>
      <c r="F75" s="1">
        <v>3885.2660000000001</v>
      </c>
      <c r="G75" s="1">
        <v>20</v>
      </c>
      <c r="H75" s="1">
        <v>10</v>
      </c>
      <c r="I75" s="1">
        <v>2015</v>
      </c>
      <c r="J75" s="1">
        <v>2</v>
      </c>
      <c r="K75" s="1">
        <v>35</v>
      </c>
      <c r="L75" s="1">
        <v>-4.37879508078E-2</v>
      </c>
      <c r="M75" s="1">
        <v>4</v>
      </c>
      <c r="N75" s="1">
        <v>-3.1625947108299998E-3</v>
      </c>
    </row>
    <row r="76" spans="1:14" x14ac:dyDescent="0.2">
      <c r="A76" s="1" t="s">
        <v>50</v>
      </c>
      <c r="B76" s="1">
        <v>-41.265268728000002</v>
      </c>
      <c r="C76" s="1">
        <v>174.712762572</v>
      </c>
      <c r="D76" s="1">
        <v>64.209999999999994</v>
      </c>
      <c r="E76" s="1">
        <v>3837.59</v>
      </c>
      <c r="F76" s="1">
        <v>3885.2660000000001</v>
      </c>
      <c r="G76" s="1">
        <v>20</v>
      </c>
      <c r="H76" s="1">
        <v>10</v>
      </c>
      <c r="I76" s="1">
        <v>2015</v>
      </c>
      <c r="J76" s="1">
        <v>2</v>
      </c>
      <c r="K76" s="1">
        <v>37</v>
      </c>
      <c r="L76" s="1">
        <v>-4.4523067533599997E-2</v>
      </c>
      <c r="M76" s="1">
        <v>4</v>
      </c>
      <c r="N76" s="1">
        <v>-2.5308921599399999E-3</v>
      </c>
    </row>
    <row r="77" spans="1:14" x14ac:dyDescent="0.2">
      <c r="A77" s="1" t="s">
        <v>51</v>
      </c>
      <c r="B77" s="1">
        <v>-41.265661182999999</v>
      </c>
      <c r="C77" s="1">
        <v>174.71273158299999</v>
      </c>
      <c r="D77" s="1">
        <v>67.524000000000001</v>
      </c>
      <c r="E77" s="1">
        <v>3837.12</v>
      </c>
      <c r="F77" s="1">
        <v>3884.79</v>
      </c>
      <c r="G77" s="1">
        <v>20</v>
      </c>
      <c r="H77" s="1">
        <v>10</v>
      </c>
      <c r="I77" s="1">
        <v>2015</v>
      </c>
      <c r="J77" s="1">
        <v>2</v>
      </c>
      <c r="K77" s="1">
        <v>44</v>
      </c>
      <c r="L77" s="1">
        <v>-4.7057150450299998E-2</v>
      </c>
      <c r="M77" s="1">
        <v>4</v>
      </c>
      <c r="N77" s="1">
        <v>2.8705226086500001E-3</v>
      </c>
    </row>
    <row r="78" spans="1:14" x14ac:dyDescent="0.2">
      <c r="A78" s="1" t="s">
        <v>51</v>
      </c>
      <c r="B78" s="1">
        <v>-41.265661182999999</v>
      </c>
      <c r="C78" s="1">
        <v>174.71273158299999</v>
      </c>
      <c r="D78" s="1">
        <v>67.524000000000001</v>
      </c>
      <c r="E78" s="1">
        <v>3837.11</v>
      </c>
      <c r="F78" s="1">
        <v>3884.78</v>
      </c>
      <c r="G78" s="1">
        <v>20</v>
      </c>
      <c r="H78" s="1">
        <v>10</v>
      </c>
      <c r="I78" s="1">
        <v>2015</v>
      </c>
      <c r="J78" s="1">
        <v>2</v>
      </c>
      <c r="K78" s="1">
        <v>46</v>
      </c>
      <c r="L78" s="1">
        <v>-4.7769937875600001E-2</v>
      </c>
      <c r="M78" s="1">
        <v>4</v>
      </c>
      <c r="N78" s="1">
        <v>-6.6531041184099996E-3</v>
      </c>
    </row>
    <row r="79" spans="1:14" x14ac:dyDescent="0.2">
      <c r="A79" s="1" t="s">
        <v>51</v>
      </c>
      <c r="B79" s="1">
        <v>-41.265661182999999</v>
      </c>
      <c r="C79" s="1">
        <v>174.71273158299999</v>
      </c>
      <c r="D79" s="1">
        <v>67.524000000000001</v>
      </c>
      <c r="E79" s="1">
        <v>3837.12</v>
      </c>
      <c r="F79" s="1">
        <v>3884.79</v>
      </c>
      <c r="G79" s="1">
        <v>20</v>
      </c>
      <c r="H79" s="1">
        <v>10</v>
      </c>
      <c r="I79" s="1">
        <v>2015</v>
      </c>
      <c r="J79" s="1">
        <v>2</v>
      </c>
      <c r="K79" s="1">
        <v>47</v>
      </c>
      <c r="L79" s="1">
        <v>-4.81243289601E-2</v>
      </c>
      <c r="M79" s="1">
        <v>4</v>
      </c>
      <c r="N79" s="1">
        <v>3.7825798895E-3</v>
      </c>
    </row>
    <row r="80" spans="1:14" x14ac:dyDescent="0.2">
      <c r="A80" s="1" t="s">
        <v>52</v>
      </c>
      <c r="B80" s="1">
        <v>-41.266448855999997</v>
      </c>
      <c r="C80" s="1">
        <v>174.71298226100001</v>
      </c>
      <c r="D80" s="1">
        <v>64.959999999999994</v>
      </c>
      <c r="E80" s="1">
        <v>3837.9</v>
      </c>
      <c r="F80" s="1">
        <v>3885.58</v>
      </c>
      <c r="G80" s="1">
        <v>20</v>
      </c>
      <c r="H80" s="1">
        <v>10</v>
      </c>
      <c r="I80" s="1">
        <v>2015</v>
      </c>
      <c r="J80" s="1">
        <v>2</v>
      </c>
      <c r="K80" s="1">
        <v>59</v>
      </c>
      <c r="L80" s="1">
        <v>-5.22645444779E-2</v>
      </c>
      <c r="M80" s="1">
        <v>4</v>
      </c>
      <c r="N80" s="1">
        <v>2.8142076134799999E-3</v>
      </c>
    </row>
    <row r="81" spans="1:14" x14ac:dyDescent="0.2">
      <c r="A81" s="1" t="s">
        <v>52</v>
      </c>
      <c r="B81" s="1">
        <v>-41.266448855999997</v>
      </c>
      <c r="C81" s="1">
        <v>174.71298226100001</v>
      </c>
      <c r="D81" s="1">
        <v>64.959999999999994</v>
      </c>
      <c r="E81" s="1">
        <v>3837.89</v>
      </c>
      <c r="F81" s="1">
        <v>3885.57</v>
      </c>
      <c r="G81" s="1">
        <v>20</v>
      </c>
      <c r="H81" s="1">
        <v>10</v>
      </c>
      <c r="I81" s="1">
        <v>2015</v>
      </c>
      <c r="J81" s="1">
        <v>3</v>
      </c>
      <c r="K81" s="1">
        <v>1</v>
      </c>
      <c r="L81" s="1">
        <v>-5.2933563516699998E-2</v>
      </c>
      <c r="M81" s="1">
        <v>4</v>
      </c>
      <c r="N81" s="1">
        <v>-6.7531874069600003E-3</v>
      </c>
    </row>
    <row r="82" spans="1:14" x14ac:dyDescent="0.2">
      <c r="A82" s="1" t="s">
        <v>52</v>
      </c>
      <c r="B82" s="1">
        <v>-41.266448855999997</v>
      </c>
      <c r="C82" s="1">
        <v>174.71298226100001</v>
      </c>
      <c r="D82" s="1">
        <v>64.959999999999994</v>
      </c>
      <c r="E82" s="1">
        <v>3837.9</v>
      </c>
      <c r="F82" s="1">
        <v>3885.58</v>
      </c>
      <c r="G82" s="1">
        <v>20</v>
      </c>
      <c r="H82" s="1">
        <v>10</v>
      </c>
      <c r="I82" s="1">
        <v>2015</v>
      </c>
      <c r="J82" s="1">
        <v>3</v>
      </c>
      <c r="K82" s="1">
        <v>3</v>
      </c>
      <c r="L82" s="1">
        <v>-5.35961425688E-2</v>
      </c>
      <c r="M82" s="1">
        <v>4</v>
      </c>
      <c r="N82" s="1">
        <v>3.93897747063E-3</v>
      </c>
    </row>
    <row r="83" spans="1:14" x14ac:dyDescent="0.2">
      <c r="A83" s="1" t="s">
        <v>53</v>
      </c>
      <c r="B83" s="1">
        <v>-41.266801225000002</v>
      </c>
      <c r="C83" s="1">
        <v>174.713347333</v>
      </c>
      <c r="D83" s="1">
        <v>67.403999999999996</v>
      </c>
      <c r="E83" s="1">
        <v>3837.62</v>
      </c>
      <c r="F83" s="1">
        <v>3885.2959999999998</v>
      </c>
      <c r="G83" s="1">
        <v>20</v>
      </c>
      <c r="H83" s="1">
        <v>10</v>
      </c>
      <c r="I83" s="1">
        <v>2015</v>
      </c>
      <c r="J83" s="1">
        <v>3</v>
      </c>
      <c r="K83" s="1">
        <v>12</v>
      </c>
      <c r="L83" s="1">
        <v>-5.6494050636900002E-2</v>
      </c>
      <c r="M83" s="1">
        <v>4</v>
      </c>
      <c r="N83" s="1">
        <v>2.60407356063E-3</v>
      </c>
    </row>
    <row r="84" spans="1:14" x14ac:dyDescent="0.2">
      <c r="A84" s="1" t="s">
        <v>53</v>
      </c>
      <c r="B84" s="1">
        <v>-41.266801225000002</v>
      </c>
      <c r="C84" s="1">
        <v>174.713347333</v>
      </c>
      <c r="D84" s="1">
        <v>67.403999999999996</v>
      </c>
      <c r="E84" s="1">
        <v>3837.62</v>
      </c>
      <c r="F84" s="1">
        <v>3885.2959999999998</v>
      </c>
      <c r="G84" s="1">
        <v>20</v>
      </c>
      <c r="H84" s="1">
        <v>10</v>
      </c>
      <c r="I84" s="1">
        <v>2015</v>
      </c>
      <c r="J84" s="1">
        <v>3</v>
      </c>
      <c r="K84" s="1">
        <v>15</v>
      </c>
      <c r="L84" s="1">
        <v>-5.7428315570399999E-2</v>
      </c>
      <c r="M84" s="1">
        <v>4</v>
      </c>
      <c r="N84" s="1">
        <v>3.3832172653100001E-3</v>
      </c>
    </row>
    <row r="85" spans="1:14" x14ac:dyDescent="0.2">
      <c r="A85" s="1" t="s">
        <v>53</v>
      </c>
      <c r="B85" s="1">
        <v>-41.266801225000002</v>
      </c>
      <c r="C85" s="1">
        <v>174.713347333</v>
      </c>
      <c r="D85" s="1">
        <v>67.403999999999996</v>
      </c>
      <c r="E85" s="1">
        <v>3837.61</v>
      </c>
      <c r="F85" s="1">
        <v>3885.2860000000001</v>
      </c>
      <c r="G85" s="1">
        <v>20</v>
      </c>
      <c r="H85" s="1">
        <v>10</v>
      </c>
      <c r="I85" s="1">
        <v>2015</v>
      </c>
      <c r="J85" s="1">
        <v>3</v>
      </c>
      <c r="K85" s="1">
        <v>18</v>
      </c>
      <c r="L85" s="1">
        <v>-5.8345930665400003E-2</v>
      </c>
      <c r="M85" s="1">
        <v>4</v>
      </c>
      <c r="N85" s="1">
        <v>-5.98728886825E-3</v>
      </c>
    </row>
    <row r="86" spans="1:14" x14ac:dyDescent="0.2">
      <c r="A86" s="1" t="s">
        <v>54</v>
      </c>
      <c r="B86" s="1">
        <v>-41.267331544000001</v>
      </c>
      <c r="C86" s="1">
        <v>174.714034306</v>
      </c>
      <c r="D86" s="1">
        <v>68.613</v>
      </c>
      <c r="E86" s="1">
        <v>3837.56</v>
      </c>
      <c r="F86" s="1">
        <v>3885.2359999999999</v>
      </c>
      <c r="G86" s="1">
        <v>20</v>
      </c>
      <c r="H86" s="1">
        <v>10</v>
      </c>
      <c r="I86" s="1">
        <v>2015</v>
      </c>
      <c r="J86" s="1">
        <v>3</v>
      </c>
      <c r="K86" s="1">
        <v>24</v>
      </c>
      <c r="L86" s="1">
        <v>-6.01291002559E-2</v>
      </c>
      <c r="M86" s="1">
        <v>4</v>
      </c>
      <c r="N86" s="1">
        <v>6.0516123830900003E-3</v>
      </c>
    </row>
    <row r="87" spans="1:14" x14ac:dyDescent="0.2">
      <c r="A87" s="1" t="s">
        <v>54</v>
      </c>
      <c r="B87" s="1">
        <v>-41.267331544000001</v>
      </c>
      <c r="C87" s="1">
        <v>174.714034306</v>
      </c>
      <c r="D87" s="1">
        <v>68.613</v>
      </c>
      <c r="E87" s="1">
        <v>3837.55</v>
      </c>
      <c r="F87" s="1">
        <v>3885.2249999999999</v>
      </c>
      <c r="G87" s="1">
        <v>20</v>
      </c>
      <c r="H87" s="1">
        <v>10</v>
      </c>
      <c r="I87" s="1">
        <v>2015</v>
      </c>
      <c r="J87" s="1">
        <v>3</v>
      </c>
      <c r="K87" s="1">
        <v>27</v>
      </c>
      <c r="L87" s="1">
        <v>-6.0994076921399999E-2</v>
      </c>
      <c r="M87" s="1">
        <v>4</v>
      </c>
      <c r="N87" s="1">
        <v>-3.3715321551399998E-3</v>
      </c>
    </row>
    <row r="88" spans="1:14" x14ac:dyDescent="0.2">
      <c r="A88" s="1" t="s">
        <v>54</v>
      </c>
      <c r="B88" s="1">
        <v>-41.267331544000001</v>
      </c>
      <c r="C88" s="1">
        <v>174.714034306</v>
      </c>
      <c r="D88" s="1">
        <v>68.613</v>
      </c>
      <c r="E88" s="1">
        <v>3837.55</v>
      </c>
      <c r="F88" s="1">
        <v>3885.2249999999999</v>
      </c>
      <c r="G88" s="1">
        <v>20</v>
      </c>
      <c r="H88" s="1">
        <v>10</v>
      </c>
      <c r="I88" s="1">
        <v>2015</v>
      </c>
      <c r="J88" s="1">
        <v>3</v>
      </c>
      <c r="K88" s="1">
        <v>30</v>
      </c>
      <c r="L88" s="1">
        <v>-6.1840649808199998E-2</v>
      </c>
      <c r="M88" s="1">
        <v>4</v>
      </c>
      <c r="N88" s="1">
        <v>-2.6800804726E-3</v>
      </c>
    </row>
    <row r="89" spans="1:14" x14ac:dyDescent="0.2">
      <c r="A89" s="1" t="s">
        <v>55</v>
      </c>
      <c r="B89" s="1">
        <v>-41.268204994000001</v>
      </c>
      <c r="C89" s="1">
        <v>174.714729342</v>
      </c>
      <c r="D89" s="1">
        <v>87.07</v>
      </c>
      <c r="E89" s="1">
        <v>3834.11</v>
      </c>
      <c r="F89" s="1">
        <v>3881.74</v>
      </c>
      <c r="G89" s="1">
        <v>20</v>
      </c>
      <c r="H89" s="1">
        <v>10</v>
      </c>
      <c r="I89" s="1">
        <v>2015</v>
      </c>
      <c r="J89" s="1">
        <v>3</v>
      </c>
      <c r="K89" s="1">
        <v>48</v>
      </c>
      <c r="L89" s="1">
        <v>-6.6509119643099995E-2</v>
      </c>
      <c r="M89" s="1">
        <v>4</v>
      </c>
      <c r="N89" s="1">
        <v>-2.4069171483500001E-2</v>
      </c>
    </row>
    <row r="90" spans="1:14" x14ac:dyDescent="0.2">
      <c r="A90" s="1" t="s">
        <v>55</v>
      </c>
      <c r="B90" s="1">
        <v>-41.268204994000001</v>
      </c>
      <c r="C90" s="1">
        <v>174.714729342</v>
      </c>
      <c r="D90" s="1">
        <v>87.07</v>
      </c>
      <c r="E90" s="1">
        <v>3834.16</v>
      </c>
      <c r="F90" s="1">
        <v>3881.79</v>
      </c>
      <c r="G90" s="1">
        <v>20</v>
      </c>
      <c r="H90" s="1">
        <v>10</v>
      </c>
      <c r="I90" s="1">
        <v>2015</v>
      </c>
      <c r="J90" s="1">
        <v>3</v>
      </c>
      <c r="K90" s="1">
        <v>50</v>
      </c>
      <c r="L90" s="1">
        <v>-6.6982368680299997E-2</v>
      </c>
      <c r="M90" s="1">
        <v>4</v>
      </c>
      <c r="N90" s="1">
        <v>2.6965663400499999E-2</v>
      </c>
    </row>
    <row r="91" spans="1:14" x14ac:dyDescent="0.2">
      <c r="A91" s="1" t="s">
        <v>55</v>
      </c>
      <c r="B91" s="1">
        <v>-41.268204994000001</v>
      </c>
      <c r="C91" s="1">
        <v>174.714729342</v>
      </c>
      <c r="D91" s="1">
        <v>87.07</v>
      </c>
      <c r="E91" s="1">
        <v>3834.13</v>
      </c>
      <c r="F91" s="1">
        <v>3881.76</v>
      </c>
      <c r="G91" s="1">
        <v>20</v>
      </c>
      <c r="H91" s="1">
        <v>10</v>
      </c>
      <c r="I91" s="1">
        <v>2015</v>
      </c>
      <c r="J91" s="1">
        <v>3</v>
      </c>
      <c r="K91" s="1">
        <v>53</v>
      </c>
      <c r="L91" s="1">
        <v>-6.7674335482600004E-2</v>
      </c>
      <c r="M91" s="1">
        <v>4</v>
      </c>
      <c r="N91" s="1">
        <v>-2.8964910256900002E-3</v>
      </c>
    </row>
    <row r="92" spans="1:14" x14ac:dyDescent="0.2">
      <c r="A92" s="1" t="s">
        <v>41</v>
      </c>
      <c r="B92" s="1">
        <v>-41.263926564000002</v>
      </c>
      <c r="C92" s="1">
        <v>174.71225132199999</v>
      </c>
      <c r="D92" s="1">
        <v>25.808</v>
      </c>
      <c r="E92" s="1">
        <v>3844.58</v>
      </c>
      <c r="F92" s="1">
        <v>3892.3490000000002</v>
      </c>
      <c r="G92" s="1">
        <v>20</v>
      </c>
      <c r="H92" s="1">
        <v>10</v>
      </c>
      <c r="I92" s="1">
        <v>2015</v>
      </c>
      <c r="J92" s="1">
        <v>4</v>
      </c>
      <c r="K92" s="1">
        <v>22</v>
      </c>
      <c r="L92" s="1">
        <v>-7.3198406859800003E-2</v>
      </c>
      <c r="M92" s="1">
        <v>4</v>
      </c>
      <c r="N92" s="1">
        <v>6.40240886241E-4</v>
      </c>
    </row>
    <row r="93" spans="1:14" x14ac:dyDescent="0.2">
      <c r="A93" s="1" t="s">
        <v>41</v>
      </c>
      <c r="B93" s="1">
        <v>-41.263926564000002</v>
      </c>
      <c r="C93" s="1">
        <v>174.71225132199999</v>
      </c>
      <c r="D93" s="1">
        <v>25.808</v>
      </c>
      <c r="E93" s="1">
        <v>3844.59</v>
      </c>
      <c r="F93" s="1">
        <v>3892.3589999999999</v>
      </c>
      <c r="G93" s="1">
        <v>20</v>
      </c>
      <c r="H93" s="1">
        <v>10</v>
      </c>
      <c r="I93" s="1">
        <v>2015</v>
      </c>
      <c r="J93" s="1">
        <v>4</v>
      </c>
      <c r="K93" s="1">
        <v>26</v>
      </c>
      <c r="L93" s="1">
        <v>-7.3783161390999996E-2</v>
      </c>
      <c r="M93" s="1">
        <v>4</v>
      </c>
      <c r="N93" s="1">
        <v>1.1151167112500001E-2</v>
      </c>
    </row>
    <row r="94" spans="1:14" x14ac:dyDescent="0.2">
      <c r="A94" s="1" t="s">
        <v>41</v>
      </c>
      <c r="B94" s="1">
        <v>-41.263926564000002</v>
      </c>
      <c r="C94" s="1">
        <v>174.71225132199999</v>
      </c>
      <c r="D94" s="1">
        <v>25.808</v>
      </c>
      <c r="E94" s="1">
        <v>3844.57</v>
      </c>
      <c r="F94" s="1">
        <v>3892.3389999999999</v>
      </c>
      <c r="G94" s="1">
        <v>20</v>
      </c>
      <c r="H94" s="1">
        <v>10</v>
      </c>
      <c r="I94" s="1">
        <v>2015</v>
      </c>
      <c r="J94" s="1">
        <v>4</v>
      </c>
      <c r="K94" s="1">
        <v>30</v>
      </c>
      <c r="L94" s="1">
        <v>-7.4323211826800004E-2</v>
      </c>
      <c r="M94" s="1">
        <v>4</v>
      </c>
      <c r="N94" s="1">
        <v>-8.7816107566100008E-3</v>
      </c>
    </row>
    <row r="95" spans="1:14" x14ac:dyDescent="0.2">
      <c r="A95" s="1" t="s">
        <v>31</v>
      </c>
      <c r="B95" s="1">
        <v>-41.289870000000001</v>
      </c>
      <c r="C95" s="1">
        <v>174.76859999999999</v>
      </c>
      <c r="D95" s="1">
        <v>100</v>
      </c>
      <c r="E95" s="1">
        <v>3835.71</v>
      </c>
      <c r="F95" s="1">
        <v>3883.3609999999999</v>
      </c>
      <c r="G95" s="1">
        <v>20</v>
      </c>
      <c r="H95" s="1">
        <v>10</v>
      </c>
      <c r="I95" s="1">
        <v>2015</v>
      </c>
      <c r="J95" s="1">
        <v>5</v>
      </c>
      <c r="K95" s="1">
        <v>37</v>
      </c>
      <c r="L95" s="1">
        <v>-7.6251164902900001E-2</v>
      </c>
      <c r="M95" s="1">
        <v>4</v>
      </c>
      <c r="N95" s="1">
        <v>-6.6721613984599996E-3</v>
      </c>
    </row>
    <row r="96" spans="1:14" x14ac:dyDescent="0.2">
      <c r="A96" s="1" t="s">
        <v>31</v>
      </c>
      <c r="B96" s="1">
        <v>-41.289870000000001</v>
      </c>
      <c r="C96" s="1">
        <v>174.76859999999999</v>
      </c>
      <c r="D96" s="1">
        <v>100</v>
      </c>
      <c r="E96" s="1">
        <v>3835.72</v>
      </c>
      <c r="F96" s="1">
        <v>3883.3710000000001</v>
      </c>
      <c r="G96" s="1">
        <v>20</v>
      </c>
      <c r="H96" s="1">
        <v>10</v>
      </c>
      <c r="I96" s="1">
        <v>2015</v>
      </c>
      <c r="J96" s="1">
        <v>5</v>
      </c>
      <c r="K96" s="1">
        <v>40</v>
      </c>
      <c r="L96" s="1">
        <v>-7.6019646107000002E-2</v>
      </c>
      <c r="M96" s="1">
        <v>4</v>
      </c>
      <c r="N96" s="1">
        <v>3.0741984956E-3</v>
      </c>
    </row>
    <row r="97" spans="1:14" x14ac:dyDescent="0.2">
      <c r="A97" s="1" t="s">
        <v>31</v>
      </c>
      <c r="B97" s="1">
        <v>-41.289870000000001</v>
      </c>
      <c r="C97" s="1">
        <v>174.76859999999999</v>
      </c>
      <c r="D97" s="1">
        <v>100</v>
      </c>
      <c r="E97" s="1">
        <v>3835.72</v>
      </c>
      <c r="F97" s="1">
        <v>3883.3710000000001</v>
      </c>
      <c r="G97" s="1">
        <v>20</v>
      </c>
      <c r="H97" s="1">
        <v>10</v>
      </c>
      <c r="I97" s="1">
        <v>2015</v>
      </c>
      <c r="J97" s="1">
        <v>5</v>
      </c>
      <c r="K97" s="1">
        <v>42</v>
      </c>
      <c r="L97" s="1">
        <v>-7.58500361589E-2</v>
      </c>
      <c r="M97" s="1">
        <v>4</v>
      </c>
      <c r="N97" s="1">
        <v>2.8011744143399998E-3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Y37" sqref="Y37"/>
    </sheetView>
  </sheetViews>
  <sheetFormatPr defaultColWidth="8.85546875" defaultRowHeight="12.75" x14ac:dyDescent="0.2"/>
  <cols>
    <col min="1" max="1" width="7.28515625" bestFit="1" customWidth="1"/>
    <col min="2" max="2" width="16" bestFit="1" customWidth="1"/>
    <col min="3" max="3" width="14.5703125" bestFit="1" customWidth="1"/>
    <col min="4" max="4" width="23.28515625" bestFit="1" customWidth="1"/>
    <col min="5" max="5" width="14" bestFit="1" customWidth="1"/>
    <col min="6" max="6" width="13.28515625" bestFit="1" customWidth="1"/>
    <col min="7" max="7" width="16.140625" bestFit="1" customWidth="1"/>
    <col min="8" max="8" width="17.42578125" bestFit="1" customWidth="1"/>
    <col min="9" max="9" width="24" bestFit="1" customWidth="1"/>
    <col min="10" max="10" width="16.7109375" bestFit="1" customWidth="1"/>
    <col min="11" max="11" width="29" bestFit="1" customWidth="1"/>
    <col min="12" max="12" width="29.140625" bestFit="1" customWidth="1"/>
    <col min="13" max="13" width="28.42578125" bestFit="1" customWidth="1"/>
    <col min="14" max="14" width="13.28515625" bestFit="1" customWidth="1"/>
    <col min="15" max="15" width="24.28515625" bestFit="1" customWidth="1"/>
    <col min="16" max="16" width="20" bestFit="1" customWidth="1"/>
    <col min="17" max="17" width="22" bestFit="1" customWidth="1"/>
    <col min="18" max="18" width="17.85546875" bestFit="1" customWidth="1"/>
    <col min="19" max="19" width="9.85546875" bestFit="1" customWidth="1"/>
    <col min="20" max="20" width="24.140625" bestFit="1" customWidth="1"/>
    <col min="21" max="21" width="23.28515625" bestFit="1" customWidth="1"/>
    <col min="22" max="22" width="27.28515625" bestFit="1" customWidth="1"/>
    <col min="23" max="23" width="14.7109375" bestFit="1" customWidth="1"/>
    <col min="24" max="24" width="23.42578125" bestFit="1" customWidth="1"/>
    <col min="25" max="25" width="22.5703125" bestFit="1" customWidth="1"/>
    <col min="26" max="26" width="7.42578125" bestFit="1" customWidth="1"/>
  </cols>
  <sheetData>
    <row r="1" spans="1:26" ht="15" x14ac:dyDescent="0.25">
      <c r="A1" s="3" t="s">
        <v>17</v>
      </c>
      <c r="B1" s="3" t="s">
        <v>56</v>
      </c>
      <c r="C1" s="3" t="s">
        <v>57</v>
      </c>
      <c r="D1" s="3" t="s">
        <v>58</v>
      </c>
      <c r="E1" s="3" t="s">
        <v>18</v>
      </c>
      <c r="F1" s="3" t="s">
        <v>19</v>
      </c>
      <c r="G1" s="3" t="s">
        <v>62</v>
      </c>
      <c r="H1" s="3" t="s">
        <v>59</v>
      </c>
      <c r="I1" s="3" t="s">
        <v>61</v>
      </c>
      <c r="J1" s="3" t="s">
        <v>60</v>
      </c>
      <c r="K1" s="2" t="s">
        <v>63</v>
      </c>
      <c r="L1" s="2" t="s">
        <v>64</v>
      </c>
      <c r="M1" s="2" t="s">
        <v>65</v>
      </c>
      <c r="N1" s="6" t="s">
        <v>72</v>
      </c>
      <c r="O1" s="2" t="s">
        <v>66</v>
      </c>
      <c r="P1" s="2" t="s">
        <v>73</v>
      </c>
      <c r="Q1" s="2" t="s">
        <v>67</v>
      </c>
      <c r="R1" s="2" t="s">
        <v>68</v>
      </c>
      <c r="S1" s="2" t="s">
        <v>69</v>
      </c>
      <c r="T1" s="2" t="s">
        <v>83</v>
      </c>
      <c r="U1" s="2" t="s">
        <v>71</v>
      </c>
      <c r="V1" s="2" t="s">
        <v>86</v>
      </c>
      <c r="W1" s="2" t="s">
        <v>87</v>
      </c>
      <c r="X1" s="2" t="s">
        <v>88</v>
      </c>
      <c r="Y1" s="2" t="s">
        <v>89</v>
      </c>
      <c r="Z1" s="2"/>
    </row>
    <row r="2" spans="1:26" x14ac:dyDescent="0.2">
      <c r="A2" s="1" t="s">
        <v>36</v>
      </c>
      <c r="B2" s="1">
        <v>980270.29500000004</v>
      </c>
      <c r="C2" s="1">
        <v>1.6E-2</v>
      </c>
      <c r="D2" s="1">
        <v>3</v>
      </c>
      <c r="E2" s="1">
        <v>-41.266848213999999</v>
      </c>
      <c r="F2" s="1">
        <v>174.70573416400001</v>
      </c>
      <c r="G2" s="1">
        <v>74.031000000000006</v>
      </c>
      <c r="H2" s="1">
        <v>980283.07930099999</v>
      </c>
      <c r="I2" s="1">
        <v>-22.845966600000001</v>
      </c>
      <c r="J2" s="1">
        <v>10.061665550700001</v>
      </c>
      <c r="K2" s="7">
        <v>0.67529814281534695</v>
      </c>
      <c r="L2">
        <v>0.97670116700538689</v>
      </c>
      <c r="M2">
        <f>K2+L2</f>
        <v>1.651999309820734</v>
      </c>
      <c r="N2">
        <v>980293.43086581782</v>
      </c>
      <c r="O2">
        <v>8.2820700630000008</v>
      </c>
      <c r="P2">
        <v>980277.2149699711</v>
      </c>
      <c r="Q2">
        <v>-6.9199699710588902</v>
      </c>
      <c r="R2">
        <f t="shared" ref="R2:R10" si="0">$Q$2+($W$29)*T2</f>
        <v>-6.9199699710588902</v>
      </c>
      <c r="S2" s="1" t="s">
        <v>36</v>
      </c>
      <c r="T2">
        <v>0</v>
      </c>
      <c r="U2">
        <f t="shared" ref="U2:U10" si="1">Q2-R2</f>
        <v>0</v>
      </c>
      <c r="V2" s="1">
        <v>1.6E-2</v>
      </c>
      <c r="W2">
        <v>0.15</v>
      </c>
      <c r="X2" s="1">
        <v>4.032049643201843E-4</v>
      </c>
      <c r="Y2">
        <f t="shared" ref="Y2:Y10" si="2">SQRT(V2^2+X2^2+W2^2)</f>
        <v>0.15085145864141736</v>
      </c>
    </row>
    <row r="3" spans="1:26" x14ac:dyDescent="0.2">
      <c r="A3" s="1" t="s">
        <v>35</v>
      </c>
      <c r="B3" s="1">
        <v>980273.84699999995</v>
      </c>
      <c r="C3" s="1">
        <v>1.7999999999999999E-2</v>
      </c>
      <c r="D3" s="1">
        <v>3</v>
      </c>
      <c r="E3" s="1">
        <v>-41.267059699999997</v>
      </c>
      <c r="F3" s="1">
        <v>174.70613217799999</v>
      </c>
      <c r="G3" s="1">
        <v>55.914999999999999</v>
      </c>
      <c r="H3" s="1">
        <v>980283.09826999996</v>
      </c>
      <c r="I3" s="1">
        <v>-17.255369000000002</v>
      </c>
      <c r="J3" s="1">
        <v>8.0040992231800008</v>
      </c>
      <c r="K3" s="7">
        <v>0.6938197501037574</v>
      </c>
      <c r="L3">
        <v>1.1124270846992679</v>
      </c>
      <c r="M3">
        <f t="shared" ref="M3:M26" si="3">K3+L3</f>
        <v>1.8062468348030252</v>
      </c>
      <c r="N3">
        <v>980293.44978464977</v>
      </c>
      <c r="O3">
        <v>6.2553787949999995</v>
      </c>
      <c r="P3">
        <v>980280.64354760991</v>
      </c>
      <c r="Q3">
        <v>-6.7965476099634543</v>
      </c>
      <c r="R3">
        <f t="shared" si="0"/>
        <v>-6.8724668306789258</v>
      </c>
      <c r="S3" s="1" t="s">
        <v>35</v>
      </c>
      <c r="T3">
        <v>38.228940395640521</v>
      </c>
      <c r="U3">
        <f t="shared" si="1"/>
        <v>7.5919220715471525E-2</v>
      </c>
      <c r="V3" s="1">
        <v>1.7999999999999999E-2</v>
      </c>
      <c r="W3">
        <v>0.15</v>
      </c>
      <c r="X3" s="1">
        <v>5.4347275694834757E-4</v>
      </c>
      <c r="Y3">
        <f t="shared" si="2"/>
        <v>0.15107711727008014</v>
      </c>
    </row>
    <row r="4" spans="1:26" x14ac:dyDescent="0.2">
      <c r="A4" s="1" t="s">
        <v>34</v>
      </c>
      <c r="B4" s="1">
        <v>980276.21200000006</v>
      </c>
      <c r="C4" s="1">
        <v>0.02</v>
      </c>
      <c r="D4" s="1">
        <v>3</v>
      </c>
      <c r="E4" s="1">
        <v>-41.267304533000001</v>
      </c>
      <c r="F4" s="1">
        <v>174.706224642</v>
      </c>
      <c r="G4" s="1">
        <v>43.511000000000003</v>
      </c>
      <c r="H4" s="1">
        <v>980283.12023</v>
      </c>
      <c r="I4" s="1">
        <v>-13.427494599999999</v>
      </c>
      <c r="J4" s="1">
        <v>6.5192650931399996</v>
      </c>
      <c r="K4" s="7">
        <v>0.55437826597506401</v>
      </c>
      <c r="L4">
        <v>1.3192268176405884</v>
      </c>
      <c r="M4">
        <f t="shared" si="3"/>
        <v>1.8736050836156524</v>
      </c>
      <c r="N4">
        <v>980293.47168661689</v>
      </c>
      <c r="O4">
        <v>4.8677061030000006</v>
      </c>
      <c r="P4">
        <v>980283.0382930364</v>
      </c>
      <c r="Q4">
        <v>-6.8262930363416672</v>
      </c>
      <c r="R4">
        <f t="shared" si="0"/>
        <v>-6.8391638010132434</v>
      </c>
      <c r="S4" s="1" t="s">
        <v>34</v>
      </c>
      <c r="T4">
        <v>65.030106084901377</v>
      </c>
      <c r="U4">
        <f t="shared" si="1"/>
        <v>1.2870764671576218E-2</v>
      </c>
      <c r="V4" s="1">
        <v>0.02</v>
      </c>
      <c r="W4">
        <v>0.15</v>
      </c>
      <c r="X4" s="1">
        <v>8.9270524528840031E-4</v>
      </c>
      <c r="Y4">
        <f t="shared" si="2"/>
        <v>0.15133009258787547</v>
      </c>
    </row>
    <row r="5" spans="1:26" x14ac:dyDescent="0.2">
      <c r="A5" s="1" t="s">
        <v>33</v>
      </c>
      <c r="B5" s="1">
        <v>980278.277</v>
      </c>
      <c r="C5" s="1">
        <v>2.1999999999999999E-2</v>
      </c>
      <c r="D5" s="1">
        <v>3</v>
      </c>
      <c r="E5" s="1">
        <v>-41.267980127999998</v>
      </c>
      <c r="F5" s="1">
        <v>174.706508222</v>
      </c>
      <c r="G5" s="1">
        <v>33.369</v>
      </c>
      <c r="H5" s="1">
        <v>980283.18082600005</v>
      </c>
      <c r="I5" s="1">
        <v>-10.297673400000001</v>
      </c>
      <c r="J5" s="1">
        <v>5.3938478289600003</v>
      </c>
      <c r="K5" s="7">
        <v>8.2809857075458571E-2</v>
      </c>
      <c r="L5">
        <v>1.5555042125110068</v>
      </c>
      <c r="M5">
        <f t="shared" si="3"/>
        <v>1.6383140695864653</v>
      </c>
      <c r="N5">
        <v>980293.53212328802</v>
      </c>
      <c r="O5">
        <v>3.733090137</v>
      </c>
      <c r="P5">
        <v>980285.32922595541</v>
      </c>
      <c r="Q5">
        <v>-7.0522259554127231</v>
      </c>
      <c r="R5">
        <f t="shared" si="0"/>
        <v>-6.745592694723892</v>
      </c>
      <c r="S5" s="1" t="s">
        <v>33</v>
      </c>
      <c r="T5">
        <v>140.33300640848734</v>
      </c>
      <c r="U5">
        <f t="shared" si="1"/>
        <v>-0.30663326068883112</v>
      </c>
      <c r="V5" s="1">
        <v>2.1999999999999999E-2</v>
      </c>
      <c r="W5">
        <v>0.15</v>
      </c>
      <c r="X5" s="1">
        <v>4.032049643201843E-4</v>
      </c>
      <c r="Y5">
        <f t="shared" si="2"/>
        <v>0.15160528544296617</v>
      </c>
    </row>
    <row r="6" spans="1:26" x14ac:dyDescent="0.2">
      <c r="A6" s="1" t="s">
        <v>32</v>
      </c>
      <c r="B6" s="1">
        <v>980278.63500000001</v>
      </c>
      <c r="C6" s="1">
        <v>0.01</v>
      </c>
      <c r="D6" s="1">
        <v>9</v>
      </c>
      <c r="E6" s="1">
        <v>-41.268323232999997</v>
      </c>
      <c r="F6" s="1">
        <v>174.70715910600001</v>
      </c>
      <c r="G6" s="1">
        <v>32.116999999999997</v>
      </c>
      <c r="H6" s="1">
        <v>980283.21160000004</v>
      </c>
      <c r="I6" s="1">
        <v>-9.9113062000000003</v>
      </c>
      <c r="J6" s="1">
        <v>5.3347064779400002</v>
      </c>
      <c r="K6" s="7">
        <v>1.4083269744834761E-2</v>
      </c>
      <c r="L6">
        <v>1.5834070941309575</v>
      </c>
      <c r="M6">
        <f t="shared" si="3"/>
        <v>1.5974903638757922</v>
      </c>
      <c r="N6">
        <v>980293.56281649077</v>
      </c>
      <c r="O6">
        <v>3.5930251409999996</v>
      </c>
      <c r="P6">
        <v>980285.64704506798</v>
      </c>
      <c r="Q6">
        <v>-7.012045067967847</v>
      </c>
      <c r="R6">
        <f t="shared" si="0"/>
        <v>-6.6682220198640811</v>
      </c>
      <c r="S6" s="1" t="s">
        <v>32</v>
      </c>
      <c r="T6">
        <v>202.59834074065077</v>
      </c>
      <c r="U6">
        <f t="shared" si="1"/>
        <v>-0.34382304810376585</v>
      </c>
      <c r="V6" s="1">
        <v>0.01</v>
      </c>
      <c r="W6">
        <v>0.15</v>
      </c>
      <c r="X6" s="1">
        <v>5.5769723177772311E-4</v>
      </c>
      <c r="Y6">
        <f t="shared" si="2"/>
        <v>0.15033399823793131</v>
      </c>
    </row>
    <row r="7" spans="1:26" x14ac:dyDescent="0.2">
      <c r="A7" s="1" t="s">
        <v>37</v>
      </c>
      <c r="B7" s="1">
        <v>980278.71400000004</v>
      </c>
      <c r="C7" s="1">
        <v>1.2E-2</v>
      </c>
      <c r="D7" s="1">
        <v>3</v>
      </c>
      <c r="E7" s="1">
        <v>-41.269078122000003</v>
      </c>
      <c r="F7" s="1">
        <v>174.707621625</v>
      </c>
      <c r="G7" s="1">
        <v>32.521000000000001</v>
      </c>
      <c r="H7" s="1">
        <v>980283.279308</v>
      </c>
      <c r="I7" s="1">
        <v>-10.0359806</v>
      </c>
      <c r="J7" s="1">
        <v>5.4706723679599998</v>
      </c>
      <c r="K7" s="7">
        <v>6.7592529306454124E-2</v>
      </c>
      <c r="L7">
        <v>1.5893153577283869</v>
      </c>
      <c r="M7">
        <f t="shared" si="3"/>
        <v>1.656907887034841</v>
      </c>
      <c r="N7">
        <v>980293.63034689962</v>
      </c>
      <c r="O7">
        <v>3.6382218330000002</v>
      </c>
      <c r="P7">
        <v>980285.57568024553</v>
      </c>
      <c r="Q7">
        <v>-6.8616802454926074</v>
      </c>
      <c r="R7">
        <f t="shared" si="0"/>
        <v>-6.555091300491326</v>
      </c>
      <c r="S7" s="1" t="s">
        <v>37</v>
      </c>
      <c r="T7">
        <v>293.64216422734262</v>
      </c>
      <c r="U7">
        <f t="shared" si="1"/>
        <v>-0.30658894500128131</v>
      </c>
      <c r="V7" s="1">
        <v>1.2E-2</v>
      </c>
      <c r="W7">
        <v>0.15</v>
      </c>
      <c r="X7" s="1">
        <v>4.8754511411830924E-4</v>
      </c>
      <c r="Y7">
        <f t="shared" si="2"/>
        <v>0.15048002425650489</v>
      </c>
    </row>
    <row r="8" spans="1:26" x14ac:dyDescent="0.2">
      <c r="A8" s="1" t="s">
        <v>38</v>
      </c>
      <c r="B8" s="1">
        <v>980278.28099999996</v>
      </c>
      <c r="C8" s="1">
        <v>1.0999999999999999E-2</v>
      </c>
      <c r="D8" s="1">
        <v>3</v>
      </c>
      <c r="E8" s="1">
        <v>-41.269411724999998</v>
      </c>
      <c r="F8" s="1">
        <v>174.70795338600001</v>
      </c>
      <c r="G8" s="1">
        <v>34.619</v>
      </c>
      <c r="H8" s="1">
        <v>980283.30923000001</v>
      </c>
      <c r="I8" s="1">
        <v>-10.683423400000001</v>
      </c>
      <c r="J8" s="1">
        <v>5.6551931262900004</v>
      </c>
      <c r="K8" s="7">
        <v>0.2117358312036243</v>
      </c>
      <c r="L8">
        <v>1.5760211484899851</v>
      </c>
      <c r="M8">
        <f t="shared" si="3"/>
        <v>1.7877569796936095</v>
      </c>
      <c r="N8">
        <v>980293.66019023443</v>
      </c>
      <c r="O8">
        <v>3.8729313869999999</v>
      </c>
      <c r="P8">
        <v>980285.06194124173</v>
      </c>
      <c r="Q8">
        <v>-6.7809412417700514</v>
      </c>
      <c r="R8">
        <f t="shared" si="0"/>
        <v>-6.4975957183607838</v>
      </c>
      <c r="S8" s="1" t="s">
        <v>38</v>
      </c>
      <c r="T8">
        <v>339.91268791693437</v>
      </c>
      <c r="U8">
        <f t="shared" si="1"/>
        <v>-0.28334552340926766</v>
      </c>
      <c r="V8" s="1">
        <v>1.0999999999999999E-2</v>
      </c>
      <c r="W8">
        <v>0.15</v>
      </c>
      <c r="X8" s="1">
        <v>5.474568440691853E-4</v>
      </c>
      <c r="Y8">
        <f t="shared" si="2"/>
        <v>0.15040378887845918</v>
      </c>
    </row>
    <row r="9" spans="1:26" x14ac:dyDescent="0.2">
      <c r="A9" s="1" t="s">
        <v>39</v>
      </c>
      <c r="B9" s="1">
        <v>980276.80200000003</v>
      </c>
      <c r="C9" s="1">
        <v>0.01</v>
      </c>
      <c r="D9" s="1">
        <v>3</v>
      </c>
      <c r="E9" s="1">
        <v>-41.269651617000001</v>
      </c>
      <c r="F9" s="1">
        <v>174.708242633</v>
      </c>
      <c r="G9" s="1">
        <v>43.94</v>
      </c>
      <c r="H9" s="1">
        <v>980283.33074700006</v>
      </c>
      <c r="I9" s="1">
        <v>-13.559884</v>
      </c>
      <c r="J9" s="1">
        <v>7.0311369287099996</v>
      </c>
      <c r="K9" s="7">
        <v>0.37774712446447206</v>
      </c>
      <c r="L9">
        <v>1.3851694804188559</v>
      </c>
      <c r="M9">
        <f t="shared" si="3"/>
        <v>1.762916604883328</v>
      </c>
      <c r="N9">
        <v>980293.68165043369</v>
      </c>
      <c r="O9">
        <v>4.9156996199999998</v>
      </c>
      <c r="P9">
        <v>980283.27454944886</v>
      </c>
      <c r="Q9">
        <v>-6.4725494488375261</v>
      </c>
      <c r="R9">
        <f t="shared" si="0"/>
        <v>-6.4532664206850221</v>
      </c>
      <c r="S9" s="1" t="s">
        <v>39</v>
      </c>
      <c r="T9">
        <v>375.58742573578536</v>
      </c>
      <c r="U9">
        <f t="shared" si="1"/>
        <v>-1.9283028152504045E-2</v>
      </c>
      <c r="V9" s="1">
        <v>0.01</v>
      </c>
      <c r="W9">
        <v>0.15</v>
      </c>
      <c r="X9" s="1">
        <v>5.4769731335719619E-4</v>
      </c>
      <c r="Y9">
        <f t="shared" si="2"/>
        <v>0.15033396147360403</v>
      </c>
    </row>
    <row r="10" spans="1:26" x14ac:dyDescent="0.2">
      <c r="A10" s="1" t="s">
        <v>40</v>
      </c>
      <c r="B10" s="1">
        <v>980272.49199999997</v>
      </c>
      <c r="C10" s="1">
        <v>0.01</v>
      </c>
      <c r="D10" s="1">
        <v>3</v>
      </c>
      <c r="E10" s="1">
        <v>-41.270059889000002</v>
      </c>
      <c r="F10" s="1">
        <v>174.708837042</v>
      </c>
      <c r="G10" s="1">
        <v>68.271000000000001</v>
      </c>
      <c r="H10" s="1">
        <v>980283.36736699997</v>
      </c>
      <c r="I10" s="1">
        <v>-21.068430599999999</v>
      </c>
      <c r="J10" s="1">
        <v>10.1930640526</v>
      </c>
      <c r="K10" s="7">
        <v>0.37480857176082838</v>
      </c>
      <c r="L10">
        <v>1.0488086941185961</v>
      </c>
      <c r="M10">
        <f t="shared" si="3"/>
        <v>1.4236172658794244</v>
      </c>
      <c r="N10">
        <v>980293.71817358595</v>
      </c>
      <c r="O10">
        <v>7.637681583</v>
      </c>
      <c r="P10">
        <v>980278.86380730302</v>
      </c>
      <c r="Q10">
        <v>-6.3718073030468076</v>
      </c>
      <c r="R10">
        <f t="shared" si="0"/>
        <v>-6.3718073030468076</v>
      </c>
      <c r="S10" s="1" t="s">
        <v>40</v>
      </c>
      <c r="T10">
        <v>441.14300222955001</v>
      </c>
      <c r="U10">
        <f t="shared" si="1"/>
        <v>0</v>
      </c>
      <c r="V10" s="1">
        <v>0.01</v>
      </c>
      <c r="W10">
        <v>0.15</v>
      </c>
      <c r="X10" s="1">
        <v>4.8754511411830924E-4</v>
      </c>
      <c r="Y10">
        <f t="shared" si="2"/>
        <v>0.15033375436088298</v>
      </c>
    </row>
    <row r="12" spans="1:26" x14ac:dyDescent="0.2">
      <c r="A12" s="1" t="s">
        <v>47</v>
      </c>
      <c r="B12" s="1">
        <v>980270.89199999999</v>
      </c>
      <c r="C12" s="1">
        <v>1.2999999999999999E-2</v>
      </c>
      <c r="D12" s="1">
        <v>3</v>
      </c>
      <c r="E12" s="1">
        <v>-41.262695344000001</v>
      </c>
      <c r="F12" s="1">
        <v>174.709826556</v>
      </c>
      <c r="G12" s="1">
        <v>69.533000000000001</v>
      </c>
      <c r="H12" s="1">
        <v>980282.70682299999</v>
      </c>
      <c r="I12" s="1">
        <v>-21.457883800000001</v>
      </c>
      <c r="J12" s="1">
        <v>9.6430605816400004</v>
      </c>
      <c r="K12" s="7">
        <v>0.65777856235715126</v>
      </c>
      <c r="L12">
        <v>1.0398534234158441</v>
      </c>
      <c r="M12">
        <f t="shared" si="3"/>
        <v>1.6976319857729953</v>
      </c>
      <c r="N12">
        <v>980293.05936775799</v>
      </c>
      <c r="O12">
        <v>7.7788653090000004</v>
      </c>
      <c r="P12">
        <v>980277.68271728116</v>
      </c>
      <c r="Q12">
        <v>-6.7907172811683267</v>
      </c>
      <c r="R12">
        <f t="shared" ref="R12:R26" si="4">$Q$13+($W$30)*(T12-T$13)</f>
        <v>-6.6188241091456677</v>
      </c>
      <c r="S12" s="1" t="s">
        <v>47</v>
      </c>
      <c r="T12">
        <v>0</v>
      </c>
      <c r="U12">
        <f t="shared" ref="U12:U26" si="5">Q12-R12</f>
        <v>-0.17189317202265908</v>
      </c>
      <c r="V12" s="1">
        <v>1.2999999999999999E-2</v>
      </c>
      <c r="W12">
        <v>0.15</v>
      </c>
      <c r="X12" s="1">
        <v>6.957519469356179E-4</v>
      </c>
      <c r="Y12">
        <f t="shared" ref="Y12:Y26" si="6">SQRT(V12^2+X12^2+W12^2)</f>
        <v>0.15056388700738191</v>
      </c>
    </row>
    <row r="13" spans="1:26" x14ac:dyDescent="0.2">
      <c r="A13" s="1" t="s">
        <v>46</v>
      </c>
      <c r="B13" s="1">
        <v>980274.34400000004</v>
      </c>
      <c r="C13" s="1">
        <v>2.1999999999999999E-2</v>
      </c>
      <c r="D13" s="1">
        <v>3</v>
      </c>
      <c r="E13" s="1">
        <v>-41.262901493999998</v>
      </c>
      <c r="F13" s="1">
        <v>174.71009288299999</v>
      </c>
      <c r="G13" s="1">
        <v>52.5</v>
      </c>
      <c r="H13" s="1">
        <v>980282.72531300003</v>
      </c>
      <c r="I13" s="1">
        <v>-16.201499999999999</v>
      </c>
      <c r="J13" s="1">
        <v>7.8201870172100003</v>
      </c>
      <c r="K13" s="7">
        <v>0.58252023047641688</v>
      </c>
      <c r="L13">
        <v>1.2432045144090478</v>
      </c>
      <c r="M13">
        <f t="shared" si="3"/>
        <v>1.8257247448854645</v>
      </c>
      <c r="N13">
        <v>980293.07780888642</v>
      </c>
      <c r="O13">
        <v>5.8733325000000001</v>
      </c>
      <c r="P13">
        <v>980280.92391664151</v>
      </c>
      <c r="Q13">
        <v>-6.5799166414653882</v>
      </c>
      <c r="R13">
        <f t="shared" si="4"/>
        <v>-6.5799166414653882</v>
      </c>
      <c r="S13" s="1" t="s">
        <v>46</v>
      </c>
      <c r="T13">
        <v>31.50021419208684</v>
      </c>
      <c r="U13">
        <f t="shared" si="5"/>
        <v>0</v>
      </c>
      <c r="V13" s="1">
        <v>2.1999999999999999E-2</v>
      </c>
      <c r="W13">
        <v>0.15</v>
      </c>
      <c r="X13" s="1">
        <v>6.496630002140693E-4</v>
      </c>
      <c r="Y13">
        <f t="shared" si="6"/>
        <v>0.1516061412410917</v>
      </c>
    </row>
    <row r="14" spans="1:26" x14ac:dyDescent="0.2">
      <c r="A14" s="1" t="s">
        <v>45</v>
      </c>
      <c r="B14" s="1">
        <v>980276.47499999998</v>
      </c>
      <c r="C14" s="1">
        <v>0.02</v>
      </c>
      <c r="D14" s="1">
        <v>3</v>
      </c>
      <c r="E14" s="1">
        <v>-41.263056831</v>
      </c>
      <c r="F14" s="1">
        <v>174.710332669</v>
      </c>
      <c r="G14" s="1">
        <v>41.677999999999997</v>
      </c>
      <c r="H14" s="1">
        <v>980282.73924499995</v>
      </c>
      <c r="I14" s="1">
        <v>-12.8618308</v>
      </c>
      <c r="J14" s="1">
        <v>6.5975855009200002</v>
      </c>
      <c r="K14" s="7">
        <v>0.47897467128324583</v>
      </c>
      <c r="L14">
        <v>1.4401180179738828</v>
      </c>
      <c r="M14">
        <f t="shared" si="3"/>
        <v>1.9190926892571287</v>
      </c>
      <c r="N14">
        <v>980293.09170455497</v>
      </c>
      <c r="O14">
        <v>4.6626428939999993</v>
      </c>
      <c r="P14">
        <v>980282.97342395969</v>
      </c>
      <c r="Q14">
        <v>-6.4984239597106352</v>
      </c>
      <c r="R14">
        <f t="shared" si="4"/>
        <v>-6.5483098712826182</v>
      </c>
      <c r="S14" s="1" t="s">
        <v>45</v>
      </c>
      <c r="T14">
        <v>57.089647019193158</v>
      </c>
      <c r="U14">
        <f t="shared" si="5"/>
        <v>4.9885911571982966E-2</v>
      </c>
      <c r="V14" s="1">
        <v>0.02</v>
      </c>
      <c r="W14">
        <v>0.15</v>
      </c>
      <c r="X14" s="1">
        <v>6.957519469356179E-4</v>
      </c>
      <c r="Y14">
        <f t="shared" si="6"/>
        <v>0.15132905891061263</v>
      </c>
    </row>
    <row r="15" spans="1:26" x14ac:dyDescent="0.2">
      <c r="A15" s="1" t="s">
        <v>44</v>
      </c>
      <c r="B15" s="1">
        <v>980277.32499999995</v>
      </c>
      <c r="C15" s="1">
        <v>1.7000000000000001E-2</v>
      </c>
      <c r="D15" s="1">
        <v>3</v>
      </c>
      <c r="E15" s="1">
        <v>-41.263193596999997</v>
      </c>
      <c r="F15" s="1">
        <v>174.71069285300001</v>
      </c>
      <c r="G15" s="1">
        <v>37.223999999999997</v>
      </c>
      <c r="H15" s="1">
        <v>980282.75151199999</v>
      </c>
      <c r="I15" s="1">
        <v>-11.487326400000001</v>
      </c>
      <c r="J15" s="1">
        <v>6.0608144259300003</v>
      </c>
      <c r="K15" s="7">
        <v>0.38806675479004898</v>
      </c>
      <c r="L15">
        <v>1.5232145320982249</v>
      </c>
      <c r="M15">
        <f t="shared" si="3"/>
        <v>1.9112812868882738</v>
      </c>
      <c r="N15">
        <v>980293.1039389635</v>
      </c>
      <c r="O15">
        <v>4.1643605519999998</v>
      </c>
      <c r="P15">
        <v>980283.86969182862</v>
      </c>
      <c r="Q15">
        <v>-6.5446918286615983</v>
      </c>
      <c r="R15">
        <f t="shared" si="4"/>
        <v>-6.511754517852351</v>
      </c>
      <c r="S15" s="1" t="s">
        <v>44</v>
      </c>
      <c r="T15">
        <v>86.685545482265866</v>
      </c>
      <c r="U15">
        <f t="shared" si="5"/>
        <v>-3.2937310809247222E-2</v>
      </c>
      <c r="V15" s="1">
        <v>1.7000000000000001E-2</v>
      </c>
      <c r="W15">
        <v>0.15</v>
      </c>
      <c r="X15" s="1">
        <v>8.2877393807999995E-4</v>
      </c>
      <c r="Y15">
        <f t="shared" si="6"/>
        <v>0.15096253464432968</v>
      </c>
    </row>
    <row r="16" spans="1:26" x14ac:dyDescent="0.2">
      <c r="A16" s="1" t="s">
        <v>43</v>
      </c>
      <c r="B16" s="1">
        <v>980279.23800000001</v>
      </c>
      <c r="C16" s="1">
        <v>1.4999999999999999E-2</v>
      </c>
      <c r="D16" s="1">
        <v>3</v>
      </c>
      <c r="E16" s="1">
        <v>-41.263463418999997</v>
      </c>
      <c r="F16" s="1">
        <v>174.711217817</v>
      </c>
      <c r="G16" s="1">
        <v>28.093</v>
      </c>
      <c r="H16" s="1">
        <v>980282.77571299998</v>
      </c>
      <c r="I16" s="1">
        <v>-8.6694998000000005</v>
      </c>
      <c r="J16" s="1">
        <v>5.1317872061600003</v>
      </c>
      <c r="K16" s="7">
        <v>0.24597596252637413</v>
      </c>
      <c r="L16">
        <v>1.752394362138</v>
      </c>
      <c r="M16">
        <f t="shared" si="3"/>
        <v>1.9983703246643743</v>
      </c>
      <c r="N16">
        <v>980293.12807592528</v>
      </c>
      <c r="O16">
        <v>3.142848189</v>
      </c>
      <c r="P16">
        <v>980285.6030539897</v>
      </c>
      <c r="Q16">
        <v>-6.3650539896916598</v>
      </c>
      <c r="R16">
        <f t="shared" si="4"/>
        <v>-6.4505036138925931</v>
      </c>
      <c r="S16" s="1" t="s">
        <v>43</v>
      </c>
      <c r="T16">
        <v>136.2754239612828</v>
      </c>
      <c r="U16">
        <f t="shared" si="5"/>
        <v>8.5449624200933272E-2</v>
      </c>
      <c r="V16" s="1">
        <v>1.4999999999999999E-2</v>
      </c>
      <c r="W16">
        <v>0.15</v>
      </c>
      <c r="X16" s="1">
        <v>7.2017538066023162E-4</v>
      </c>
      <c r="Y16">
        <f t="shared" si="6"/>
        <v>0.15074985456901413</v>
      </c>
    </row>
    <row r="17" spans="1:26" x14ac:dyDescent="0.2">
      <c r="A17" s="1" t="s">
        <v>42</v>
      </c>
      <c r="B17" s="1">
        <v>980279.58900000004</v>
      </c>
      <c r="C17" s="1">
        <v>1.4E-2</v>
      </c>
      <c r="D17" s="1">
        <v>3</v>
      </c>
      <c r="E17" s="1">
        <v>-41.263595367000001</v>
      </c>
      <c r="F17" s="1">
        <v>174.71165654399999</v>
      </c>
      <c r="G17" s="1">
        <v>27.109000000000002</v>
      </c>
      <c r="H17" s="1">
        <v>980282.78754699999</v>
      </c>
      <c r="I17" s="1">
        <v>-8.3658374000000002</v>
      </c>
      <c r="J17" s="1">
        <v>5.1672902398299998</v>
      </c>
      <c r="K17" s="7">
        <v>9.733872902173682E-2</v>
      </c>
      <c r="L17">
        <v>1.782202862519279</v>
      </c>
      <c r="M17">
        <f t="shared" si="3"/>
        <v>1.8795415915410159</v>
      </c>
      <c r="N17">
        <v>980293.13987936196</v>
      </c>
      <c r="O17">
        <v>3.032765157</v>
      </c>
      <c r="P17">
        <v>980285.92726552754</v>
      </c>
      <c r="Q17">
        <v>-6.3382655275054276</v>
      </c>
      <c r="R17">
        <f t="shared" si="4"/>
        <v>-6.409894582600133</v>
      </c>
      <c r="S17" s="1" t="s">
        <v>42</v>
      </c>
      <c r="T17">
        <v>169.15325590751399</v>
      </c>
      <c r="U17">
        <f t="shared" si="5"/>
        <v>7.1629055094705407E-2</v>
      </c>
      <c r="V17" s="1">
        <v>1.4E-2</v>
      </c>
      <c r="W17">
        <v>0.15</v>
      </c>
      <c r="X17" s="1">
        <v>5.8027897868125663E-4</v>
      </c>
      <c r="Y17">
        <f t="shared" si="6"/>
        <v>0.15065303423327756</v>
      </c>
    </row>
    <row r="18" spans="1:26" x14ac:dyDescent="0.2">
      <c r="A18" s="1" t="s">
        <v>41</v>
      </c>
      <c r="B18" s="1">
        <v>980279.89099999995</v>
      </c>
      <c r="C18" s="1">
        <v>8.9999999999999993E-3</v>
      </c>
      <c r="D18" s="1">
        <v>9</v>
      </c>
      <c r="E18" s="1">
        <v>-41.263926564000002</v>
      </c>
      <c r="F18" s="1">
        <v>174.71225132199999</v>
      </c>
      <c r="G18" s="1">
        <v>25.808</v>
      </c>
      <c r="H18" s="1">
        <v>980282.81725299999</v>
      </c>
      <c r="I18" s="1">
        <v>-7.9643487999999998</v>
      </c>
      <c r="J18" s="1">
        <v>5.0380961711100003</v>
      </c>
      <c r="K18" s="7">
        <v>9.9165624076680739E-2</v>
      </c>
      <c r="L18">
        <v>1.8466746276150998</v>
      </c>
      <c r="M18">
        <f t="shared" si="3"/>
        <v>1.9458402516917805</v>
      </c>
      <c r="N18">
        <v>980293.16950669303</v>
      </c>
      <c r="O18">
        <v>2.8872183840000001</v>
      </c>
      <c r="P18">
        <v>980286.14653602522</v>
      </c>
      <c r="Q18">
        <v>-6.2555360252736136</v>
      </c>
      <c r="R18">
        <f t="shared" si="4"/>
        <v>-6.3376149102796564</v>
      </c>
      <c r="S18" s="1" t="s">
        <v>41</v>
      </c>
      <c r="T18">
        <v>227.67223171284206</v>
      </c>
      <c r="U18">
        <f t="shared" si="5"/>
        <v>8.2078885006042768E-2</v>
      </c>
      <c r="V18" s="1">
        <v>8.9999999999999993E-3</v>
      </c>
      <c r="W18">
        <v>0.15</v>
      </c>
      <c r="X18" s="1">
        <v>5.7817886796613293E-4</v>
      </c>
      <c r="Y18">
        <f t="shared" si="6"/>
        <v>0.15027086973463408</v>
      </c>
    </row>
    <row r="19" spans="1:26" x14ac:dyDescent="0.2">
      <c r="A19" s="1" t="s">
        <v>48</v>
      </c>
      <c r="B19" s="1">
        <v>980278.82799999998</v>
      </c>
      <c r="C19" s="1">
        <v>1.0999999999999999E-2</v>
      </c>
      <c r="D19" s="1">
        <v>3</v>
      </c>
      <c r="E19" s="1">
        <v>-41.264238108000001</v>
      </c>
      <c r="F19" s="1">
        <v>174.71261353599999</v>
      </c>
      <c r="G19" s="1">
        <v>31.64</v>
      </c>
      <c r="H19" s="1">
        <v>980282.84519499994</v>
      </c>
      <c r="I19" s="1">
        <v>-9.7641039999999997</v>
      </c>
      <c r="J19" s="1">
        <v>5.7469085614399997</v>
      </c>
      <c r="K19" s="7">
        <v>0.26585622985203683</v>
      </c>
      <c r="L19">
        <v>1.7008988515700789</v>
      </c>
      <c r="M19">
        <f t="shared" si="3"/>
        <v>1.9667550814221157</v>
      </c>
      <c r="N19">
        <v>980293.19737600139</v>
      </c>
      <c r="O19">
        <v>3.5396617200000002</v>
      </c>
      <c r="P19">
        <v>980285.00617864006</v>
      </c>
      <c r="Q19">
        <v>-6.1781786400824785</v>
      </c>
      <c r="R19">
        <f t="shared" si="4"/>
        <v>-6.2811740123424125</v>
      </c>
      <c r="S19" s="1" t="s">
        <v>48</v>
      </c>
      <c r="T19">
        <v>273.36783927143978</v>
      </c>
      <c r="U19">
        <f t="shared" si="5"/>
        <v>0.10299537225993394</v>
      </c>
      <c r="V19" s="1">
        <v>1.0999999999999999E-2</v>
      </c>
      <c r="W19">
        <v>0.15</v>
      </c>
      <c r="X19" s="1">
        <v>7.9793966813590804E-4</v>
      </c>
      <c r="Y19">
        <f t="shared" si="6"/>
        <v>0.15040490918754609</v>
      </c>
    </row>
    <row r="20" spans="1:26" x14ac:dyDescent="0.2">
      <c r="A20" s="1" t="s">
        <v>49</v>
      </c>
      <c r="B20" s="1">
        <v>980274.03700000001</v>
      </c>
      <c r="C20" s="1">
        <v>0.01</v>
      </c>
      <c r="D20" s="1">
        <v>3</v>
      </c>
      <c r="E20" s="1">
        <v>-41.264959677999997</v>
      </c>
      <c r="F20" s="1">
        <v>174.7125489</v>
      </c>
      <c r="G20" s="1">
        <v>56.304000000000002</v>
      </c>
      <c r="H20" s="1">
        <v>980282.90991399996</v>
      </c>
      <c r="I20" s="1">
        <v>-17.3754144</v>
      </c>
      <c r="J20" s="1">
        <v>8.50250019878</v>
      </c>
      <c r="K20" s="7">
        <v>0.65370934335281961</v>
      </c>
      <c r="L20">
        <v>1.2010486351390131</v>
      </c>
      <c r="M20">
        <f t="shared" si="3"/>
        <v>1.8547579784918327</v>
      </c>
      <c r="N20">
        <v>980293.261924527</v>
      </c>
      <c r="O20">
        <v>6.2988973920000007</v>
      </c>
      <c r="P20">
        <v>980280.33064954053</v>
      </c>
      <c r="Q20">
        <v>-6.2936495405156165</v>
      </c>
      <c r="R20">
        <f t="shared" si="4"/>
        <v>-6.2033523944349636</v>
      </c>
      <c r="S20" s="1" t="s">
        <v>49</v>
      </c>
      <c r="T20">
        <v>336.37367797067463</v>
      </c>
      <c r="U20">
        <f t="shared" si="5"/>
        <v>-9.0297146080652979E-2</v>
      </c>
      <c r="V20" s="1">
        <v>0.01</v>
      </c>
      <c r="W20">
        <v>0.15</v>
      </c>
      <c r="X20" s="1">
        <v>7.4539877808946578E-4</v>
      </c>
      <c r="Y20">
        <f t="shared" si="6"/>
        <v>0.15033481173480207</v>
      </c>
    </row>
    <row r="21" spans="1:26" x14ac:dyDescent="0.2">
      <c r="A21" s="1" t="s">
        <v>50</v>
      </c>
      <c r="B21" s="1">
        <v>980272.78799999994</v>
      </c>
      <c r="C21" s="1">
        <v>0.01</v>
      </c>
      <c r="D21" s="1">
        <v>3</v>
      </c>
      <c r="E21" s="1">
        <v>-41.265268728000002</v>
      </c>
      <c r="F21" s="1">
        <v>174.712762572</v>
      </c>
      <c r="G21" s="1">
        <v>64.209999999999994</v>
      </c>
      <c r="H21" s="1">
        <v>980282.93763299996</v>
      </c>
      <c r="I21" s="1">
        <v>-19.815206</v>
      </c>
      <c r="J21" s="1">
        <v>9.6655725443300007</v>
      </c>
      <c r="K21" s="7">
        <v>0.4939079409210364</v>
      </c>
      <c r="L21">
        <v>1.1268089674300512</v>
      </c>
      <c r="M21">
        <f t="shared" si="3"/>
        <v>1.6207169083510875</v>
      </c>
      <c r="N21">
        <v>980293.28957086848</v>
      </c>
      <c r="O21">
        <v>7.1833653299999991</v>
      </c>
      <c r="P21">
        <v>980279.0370132901</v>
      </c>
      <c r="Q21">
        <v>-6.249013290158473</v>
      </c>
      <c r="R21">
        <f t="shared" si="4"/>
        <v>-6.1558905612234325</v>
      </c>
      <c r="S21" s="1" t="s">
        <v>50</v>
      </c>
      <c r="T21">
        <v>374.79966663685838</v>
      </c>
      <c r="U21">
        <f t="shared" si="5"/>
        <v>-9.3122728935040477E-2</v>
      </c>
      <c r="V21" s="1">
        <v>0.01</v>
      </c>
      <c r="W21">
        <v>0.15</v>
      </c>
      <c r="X21" s="1">
        <v>7.4539877808946578E-4</v>
      </c>
      <c r="Y21">
        <f t="shared" si="6"/>
        <v>0.15033481173480207</v>
      </c>
    </row>
    <row r="22" spans="1:26" x14ac:dyDescent="0.2">
      <c r="A22" s="1" t="s">
        <v>51</v>
      </c>
      <c r="B22" s="1">
        <v>980272.30900000001</v>
      </c>
      <c r="C22" s="1">
        <v>8.9999999999999993E-3</v>
      </c>
      <c r="D22" s="1">
        <v>3</v>
      </c>
      <c r="E22" s="1">
        <v>-41.265661182999999</v>
      </c>
      <c r="F22" s="1">
        <v>174.71273158299999</v>
      </c>
      <c r="G22" s="1">
        <v>67.524000000000001</v>
      </c>
      <c r="H22" s="1">
        <v>980282.97283400001</v>
      </c>
      <c r="I22" s="1">
        <v>-20.837906400000001</v>
      </c>
      <c r="J22" s="1">
        <v>10.174072885899999</v>
      </c>
      <c r="K22" s="7">
        <v>0.47286111499357353</v>
      </c>
      <c r="L22">
        <v>1.1042624991751031</v>
      </c>
      <c r="M22">
        <f t="shared" si="3"/>
        <v>1.5771236141686766</v>
      </c>
      <c r="N22">
        <v>980293.32467833615</v>
      </c>
      <c r="O22">
        <v>7.554112452</v>
      </c>
      <c r="P22">
        <v>980278.463760774</v>
      </c>
      <c r="Q22">
        <v>-6.1547607739921659</v>
      </c>
      <c r="R22">
        <f t="shared" si="4"/>
        <v>-6.1133202690052073</v>
      </c>
      <c r="S22" s="1" t="s">
        <v>51</v>
      </c>
      <c r="T22">
        <v>409.26537214391442</v>
      </c>
      <c r="U22">
        <f t="shared" si="5"/>
        <v>-4.1440504986958615E-2</v>
      </c>
      <c r="V22" s="1">
        <v>8.9999999999999993E-3</v>
      </c>
      <c r="W22">
        <v>0.15</v>
      </c>
      <c r="X22" s="1">
        <v>6.957519469356179E-4</v>
      </c>
      <c r="Y22">
        <f t="shared" si="6"/>
        <v>0.15027136810041913</v>
      </c>
    </row>
    <row r="23" spans="1:26" x14ac:dyDescent="0.2">
      <c r="A23" s="1" t="s">
        <v>52</v>
      </c>
      <c r="B23" s="1">
        <v>980273.10400000005</v>
      </c>
      <c r="C23" s="1">
        <v>8.9999999999999993E-3</v>
      </c>
      <c r="D23" s="1">
        <v>3</v>
      </c>
      <c r="E23" s="1">
        <v>-41.266448855999997</v>
      </c>
      <c r="F23" s="1">
        <v>174.71298226100001</v>
      </c>
      <c r="G23" s="1">
        <v>64.959999999999994</v>
      </c>
      <c r="H23" s="1">
        <v>980283.04348200001</v>
      </c>
      <c r="I23" s="1">
        <v>-20.046655999999999</v>
      </c>
      <c r="J23" s="1">
        <v>10.1071743533</v>
      </c>
      <c r="K23" s="7">
        <v>0.16592286720810126</v>
      </c>
      <c r="L23">
        <v>1.1648448254467221</v>
      </c>
      <c r="M23">
        <f t="shared" si="3"/>
        <v>1.3307676926548233</v>
      </c>
      <c r="N23">
        <v>980293.3951406352</v>
      </c>
      <c r="O23">
        <v>7.2672700799999994</v>
      </c>
      <c r="P23">
        <v>980279.28498702263</v>
      </c>
      <c r="Q23">
        <v>-6.1809870225843042</v>
      </c>
      <c r="R23">
        <f t="shared" si="4"/>
        <v>-6.0095623496903423</v>
      </c>
      <c r="S23" s="1" t="s">
        <v>52</v>
      </c>
      <c r="T23">
        <v>493.26972599704686</v>
      </c>
      <c r="U23">
        <f t="shared" si="5"/>
        <v>-0.1714246728939619</v>
      </c>
      <c r="V23" s="1">
        <v>8.9999999999999993E-3</v>
      </c>
      <c r="W23">
        <v>0.15</v>
      </c>
      <c r="X23" s="1">
        <v>7.942416906599999E-4</v>
      </c>
      <c r="Y23">
        <f t="shared" si="6"/>
        <v>0.15027185637990628</v>
      </c>
    </row>
    <row r="24" spans="1:26" x14ac:dyDescent="0.2">
      <c r="A24" s="1" t="s">
        <v>53</v>
      </c>
      <c r="B24" s="1">
        <v>980272.82400000002</v>
      </c>
      <c r="C24" s="1">
        <v>8.9999999999999993E-3</v>
      </c>
      <c r="D24" s="1">
        <v>3</v>
      </c>
      <c r="E24" s="1">
        <v>-41.266801225000002</v>
      </c>
      <c r="F24" s="1">
        <v>174.713347333</v>
      </c>
      <c r="G24" s="1">
        <v>67.403999999999996</v>
      </c>
      <c r="H24" s="1">
        <v>980283.07508600003</v>
      </c>
      <c r="I24" s="1">
        <v>-20.800874400000001</v>
      </c>
      <c r="J24" s="1">
        <v>10.549787913299999</v>
      </c>
      <c r="K24" s="7">
        <v>0.14232361887412143</v>
      </c>
      <c r="L24">
        <v>1.1634086453281911</v>
      </c>
      <c r="M24">
        <f t="shared" si="3"/>
        <v>1.3057322642023126</v>
      </c>
      <c r="N24">
        <v>980293.42666234134</v>
      </c>
      <c r="O24">
        <v>7.5406876919999997</v>
      </c>
      <c r="P24">
        <v>980278.86074336921</v>
      </c>
      <c r="Q24">
        <v>-6.0367433691862971</v>
      </c>
      <c r="R24">
        <f t="shared" si="4"/>
        <v>-5.9483377807326914</v>
      </c>
      <c r="S24" s="1" t="s">
        <v>53</v>
      </c>
      <c r="T24">
        <v>542.83828316535914</v>
      </c>
      <c r="U24">
        <f t="shared" si="5"/>
        <v>-8.8405588453605688E-2</v>
      </c>
      <c r="V24" s="1">
        <v>8.9999999999999993E-3</v>
      </c>
      <c r="W24">
        <v>0.15</v>
      </c>
      <c r="X24" s="1">
        <v>6.3884657727000002E-4</v>
      </c>
      <c r="Y24">
        <f t="shared" si="6"/>
        <v>0.15027111540462221</v>
      </c>
    </row>
    <row r="25" spans="1:26" x14ac:dyDescent="0.2">
      <c r="A25" s="1" t="s">
        <v>54</v>
      </c>
      <c r="B25" s="1">
        <v>980272.76300000004</v>
      </c>
      <c r="C25" s="1">
        <v>8.9999999999999993E-3</v>
      </c>
      <c r="D25" s="1">
        <v>3</v>
      </c>
      <c r="E25" s="1">
        <v>-41.267331544000001</v>
      </c>
      <c r="F25" s="1">
        <v>174.714034306</v>
      </c>
      <c r="G25" s="1">
        <v>68.613</v>
      </c>
      <c r="H25" s="1">
        <v>980283.12265200005</v>
      </c>
      <c r="I25" s="1">
        <v>-21.1739718</v>
      </c>
      <c r="J25" s="1">
        <v>10.814319602299999</v>
      </c>
      <c r="K25" s="7">
        <v>0.1691067039981615</v>
      </c>
      <c r="L25">
        <v>1.212424498019425</v>
      </c>
      <c r="M25">
        <f t="shared" si="3"/>
        <v>1.3815312020175865</v>
      </c>
      <c r="N25">
        <v>980293.47410293494</v>
      </c>
      <c r="O25">
        <v>7.6759421489999999</v>
      </c>
      <c r="P25">
        <v>980278.59454208193</v>
      </c>
      <c r="Q25">
        <v>-5.8315420818980783</v>
      </c>
      <c r="R25">
        <f t="shared" si="4"/>
        <v>-5.8481420960637864</v>
      </c>
      <c r="S25" s="1" t="s">
        <v>54</v>
      </c>
      <c r="T25">
        <v>623.95858516314308</v>
      </c>
      <c r="U25">
        <f t="shared" si="5"/>
        <v>1.660001416570811E-2</v>
      </c>
      <c r="V25" s="1">
        <v>8.9999999999999993E-3</v>
      </c>
      <c r="W25">
        <v>0.15</v>
      </c>
      <c r="X25" s="1">
        <v>5.1798371129999988E-4</v>
      </c>
      <c r="Y25">
        <f t="shared" si="6"/>
        <v>0.15027065018534116</v>
      </c>
    </row>
    <row r="26" spans="1:26" x14ac:dyDescent="0.2">
      <c r="A26" s="1" t="s">
        <v>55</v>
      </c>
      <c r="B26" s="1">
        <v>980269.30200000003</v>
      </c>
      <c r="C26" s="1">
        <v>8.0000000000000002E-3</v>
      </c>
      <c r="D26" s="1">
        <v>3</v>
      </c>
      <c r="E26" s="1">
        <v>-41.268204994000001</v>
      </c>
      <c r="F26" s="1">
        <v>174.714729342</v>
      </c>
      <c r="G26" s="1">
        <v>87.07</v>
      </c>
      <c r="H26" s="1">
        <v>980283.20099399996</v>
      </c>
      <c r="I26" s="1">
        <v>-26.869802</v>
      </c>
      <c r="J26" s="1">
        <v>12.9708075061</v>
      </c>
      <c r="K26" s="7">
        <v>0.34358692390073553</v>
      </c>
      <c r="L26">
        <v>1.068963558511153</v>
      </c>
      <c r="M26">
        <f t="shared" si="3"/>
        <v>1.4125504824118886</v>
      </c>
      <c r="N26">
        <v>980293.55223915854</v>
      </c>
      <c r="O26">
        <v>9.7407821099999996</v>
      </c>
      <c r="P26">
        <v>980275.01066878613</v>
      </c>
      <c r="Q26">
        <v>-5.7086687861010432</v>
      </c>
      <c r="R26">
        <f t="shared" si="4"/>
        <v>-5.7086687861010432</v>
      </c>
      <c r="S26" s="1" t="s">
        <v>55</v>
      </c>
      <c r="T26">
        <v>736.87878788640012</v>
      </c>
      <c r="U26">
        <f t="shared" si="5"/>
        <v>0</v>
      </c>
      <c r="V26" s="1">
        <v>8.0000000000000002E-3</v>
      </c>
      <c r="W26">
        <v>0.15</v>
      </c>
      <c r="X26" s="1">
        <v>5.8704820613999999E-4</v>
      </c>
      <c r="Y26">
        <f t="shared" si="6"/>
        <v>0.15021432896230749</v>
      </c>
    </row>
    <row r="28" spans="1:26" x14ac:dyDescent="0.2">
      <c r="X28" s="3"/>
    </row>
    <row r="29" spans="1:26" x14ac:dyDescent="0.2">
      <c r="V29" s="4" t="s">
        <v>84</v>
      </c>
      <c r="W29">
        <f>(Q10-Q2)/T10</f>
        <v>1.2425963128546798E-3</v>
      </c>
      <c r="Y29" s="1"/>
      <c r="Z29" s="3"/>
    </row>
    <row r="30" spans="1:26" x14ac:dyDescent="0.2">
      <c r="K30" s="1"/>
      <c r="V30" s="4" t="s">
        <v>85</v>
      </c>
      <c r="W30">
        <f>(Q26-Q13)/(T26-T13)</f>
        <v>1.2351493054308645E-3</v>
      </c>
      <c r="Y30" s="1"/>
      <c r="Z30" s="1"/>
    </row>
    <row r="31" spans="1:26" x14ac:dyDescent="0.2">
      <c r="K31" s="1"/>
      <c r="X31" s="1"/>
      <c r="Y31" s="1"/>
    </row>
    <row r="32" spans="1:26" x14ac:dyDescent="0.2">
      <c r="K32" s="1"/>
      <c r="X32" s="1"/>
      <c r="Y32" s="1"/>
    </row>
    <row r="33" spans="11:26" x14ac:dyDescent="0.2">
      <c r="K33" s="1"/>
      <c r="Q33" s="1"/>
      <c r="X33" s="1"/>
      <c r="Y33" s="1"/>
    </row>
    <row r="34" spans="11:26" x14ac:dyDescent="0.2">
      <c r="K34" s="1"/>
      <c r="Q34" s="1"/>
      <c r="Y34" s="1"/>
      <c r="Z34" s="1"/>
    </row>
    <row r="35" spans="11:26" x14ac:dyDescent="0.2">
      <c r="K35" s="1"/>
      <c r="Q35" s="1"/>
      <c r="Y35" s="1"/>
      <c r="Z35" s="1"/>
    </row>
    <row r="36" spans="11:26" x14ac:dyDescent="0.2">
      <c r="K36" s="1"/>
      <c r="Q36" s="1"/>
      <c r="Y36" s="1"/>
      <c r="Z36" s="1"/>
    </row>
    <row r="37" spans="11:26" x14ac:dyDescent="0.2">
      <c r="K37" s="1"/>
      <c r="Q37" s="1"/>
      <c r="Y37" s="1"/>
      <c r="Z37" s="1"/>
    </row>
    <row r="38" spans="11:26" x14ac:dyDescent="0.2">
      <c r="K38" s="1"/>
      <c r="Q38" s="1"/>
      <c r="Y38" s="1"/>
      <c r="Z38" s="1"/>
    </row>
    <row r="39" spans="11:26" x14ac:dyDescent="0.2">
      <c r="K39" s="1"/>
      <c r="Q39" s="1"/>
      <c r="Y39" s="1"/>
      <c r="Z39" s="1"/>
    </row>
    <row r="40" spans="11:26" x14ac:dyDescent="0.2">
      <c r="K40" s="1"/>
      <c r="Q40" s="1"/>
      <c r="Y40" s="1"/>
      <c r="Z40" s="1"/>
    </row>
    <row r="41" spans="11:26" x14ac:dyDescent="0.2">
      <c r="K41" s="1"/>
      <c r="Q41" s="1"/>
      <c r="Y41" s="1"/>
      <c r="Z41" s="1"/>
    </row>
    <row r="42" spans="11:26" x14ac:dyDescent="0.2">
      <c r="K42" s="1"/>
      <c r="Q42" s="1"/>
      <c r="Y42" s="1"/>
      <c r="Z42" s="1"/>
    </row>
    <row r="43" spans="11:26" x14ac:dyDescent="0.2">
      <c r="K43" s="1"/>
      <c r="Q43" s="1"/>
      <c r="Y43" s="1"/>
      <c r="Z43" s="1"/>
    </row>
    <row r="44" spans="11:26" x14ac:dyDescent="0.2">
      <c r="K44" s="1"/>
      <c r="Q44" s="1"/>
      <c r="Y44" s="1"/>
      <c r="Z44" s="1"/>
    </row>
    <row r="45" spans="11:26" x14ac:dyDescent="0.2">
      <c r="K45" s="1"/>
      <c r="Q45" s="1"/>
      <c r="Y45" s="1"/>
      <c r="Z45" s="1"/>
    </row>
    <row r="46" spans="11:26" x14ac:dyDescent="0.2">
      <c r="K46" s="1"/>
      <c r="Q46" s="1"/>
      <c r="Y46" s="1"/>
      <c r="Z46" s="1"/>
    </row>
    <row r="47" spans="11:26" x14ac:dyDescent="0.2">
      <c r="K47" s="1"/>
      <c r="Q47" s="1"/>
      <c r="Y47" s="1"/>
      <c r="Z47" s="1"/>
    </row>
    <row r="48" spans="11:26" x14ac:dyDescent="0.2">
      <c r="K48" s="1"/>
      <c r="Q48" s="1"/>
      <c r="Y48" s="1"/>
      <c r="Z48" s="1"/>
    </row>
    <row r="49" spans="11:26" x14ac:dyDescent="0.2">
      <c r="K49" s="1"/>
      <c r="Q49" s="1"/>
      <c r="Y49" s="1"/>
      <c r="Z49" s="1"/>
    </row>
    <row r="50" spans="11:26" x14ac:dyDescent="0.2">
      <c r="K50" s="1"/>
      <c r="Q50" s="1"/>
      <c r="Y50" s="1"/>
      <c r="Z50" s="1"/>
    </row>
    <row r="51" spans="11:26" x14ac:dyDescent="0.2">
      <c r="K51" s="1"/>
      <c r="Q51" s="1"/>
      <c r="Y51" s="1"/>
      <c r="Z51" s="1"/>
    </row>
    <row r="52" spans="11:26" x14ac:dyDescent="0.2">
      <c r="K52" s="1"/>
      <c r="Q52" s="1"/>
      <c r="Y52" s="1"/>
      <c r="Z52" s="1"/>
    </row>
    <row r="53" spans="11:26" x14ac:dyDescent="0.2">
      <c r="K53" s="1"/>
      <c r="P53" s="1"/>
      <c r="Y53" s="1"/>
    </row>
    <row r="54" spans="11:26" x14ac:dyDescent="0.2">
      <c r="P54" s="1"/>
    </row>
    <row r="55" spans="11:26" x14ac:dyDescent="0.2">
      <c r="P55" s="1"/>
    </row>
    <row r="56" spans="11:26" x14ac:dyDescent="0.2">
      <c r="P56" s="1"/>
    </row>
  </sheetData>
  <sortState ref="K39:L45">
    <sortCondition descending="1" ref="K39:K4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21" sqref="H21"/>
    </sheetView>
  </sheetViews>
  <sheetFormatPr defaultColWidth="8.85546875" defaultRowHeight="12.75" x14ac:dyDescent="0.2"/>
  <cols>
    <col min="1" max="1" width="8.42578125" bestFit="1" customWidth="1"/>
    <col min="2" max="3" width="12" bestFit="1" customWidth="1"/>
    <col min="4" max="4" width="16.42578125" bestFit="1" customWidth="1"/>
    <col min="5" max="5" width="17.85546875" bestFit="1" customWidth="1"/>
    <col min="6" max="6" width="8.42578125" bestFit="1" customWidth="1"/>
    <col min="7" max="7" width="17.28515625" bestFit="1" customWidth="1"/>
    <col min="8" max="8" width="14.7109375" bestFit="1" customWidth="1"/>
    <col min="9" max="9" width="15" bestFit="1" customWidth="1"/>
  </cols>
  <sheetData>
    <row r="1" spans="1:9" x14ac:dyDescent="0.2">
      <c r="A1" s="5" t="s">
        <v>81</v>
      </c>
    </row>
    <row r="3" spans="1:9" ht="15" x14ac:dyDescent="0.25">
      <c r="A3" s="3" t="s">
        <v>17</v>
      </c>
      <c r="B3" s="6" t="s">
        <v>74</v>
      </c>
      <c r="C3" s="6" t="s">
        <v>75</v>
      </c>
      <c r="D3" s="2" t="s">
        <v>76</v>
      </c>
      <c r="E3" s="2" t="s">
        <v>77</v>
      </c>
      <c r="F3" s="2" t="s">
        <v>70</v>
      </c>
      <c r="G3" s="2" t="s">
        <v>78</v>
      </c>
      <c r="H3" s="2" t="s">
        <v>79</v>
      </c>
      <c r="I3" s="2" t="s">
        <v>80</v>
      </c>
    </row>
    <row r="4" spans="1:9" x14ac:dyDescent="0.2">
      <c r="A4" s="1" t="s">
        <v>36</v>
      </c>
      <c r="B4">
        <v>1742877.508610338</v>
      </c>
      <c r="C4">
        <v>5430216.5906686122</v>
      </c>
      <c r="D4">
        <f>B4-$B$4</f>
        <v>0</v>
      </c>
      <c r="E4">
        <f>C4-$C$4</f>
        <v>0</v>
      </c>
      <c r="F4">
        <f>(D4)*$I$4+(E4)*$H$4</f>
        <v>0</v>
      </c>
      <c r="G4">
        <f>ATAN(-1.520952)</f>
        <v>-0.98917866153622236</v>
      </c>
      <c r="H4">
        <f>SIN(G4)</f>
        <v>-0.83557503657376986</v>
      </c>
      <c r="I4">
        <f>COS(G4)</f>
        <v>0.54937633572510491</v>
      </c>
    </row>
    <row r="5" spans="1:9" x14ac:dyDescent="0.2">
      <c r="A5" s="1" t="s">
        <v>35</v>
      </c>
      <c r="B5">
        <v>1742910.3874971869</v>
      </c>
      <c r="C5">
        <v>5430192.4563214462</v>
      </c>
      <c r="D5">
        <f t="shared" ref="D5:D12" si="0">B5-$B$4</f>
        <v>32.878886848920956</v>
      </c>
      <c r="E5">
        <f t="shared" ref="E5:E12" si="1">C5-$C$4</f>
        <v>-24.134347165934741</v>
      </c>
      <c r="F5">
        <f t="shared" ref="F5:F12" si="2">(D5)*$I$4+(E5)*$H$4</f>
        <v>38.228940395640521</v>
      </c>
    </row>
    <row r="6" spans="1:9" x14ac:dyDescent="0.2">
      <c r="A6" s="1" t="s">
        <v>34</v>
      </c>
      <c r="B6">
        <v>1742917.5987935769</v>
      </c>
      <c r="C6">
        <v>5430165.1225104742</v>
      </c>
      <c r="D6">
        <f t="shared" si="0"/>
        <v>40.090183238964528</v>
      </c>
      <c r="E6">
        <f t="shared" si="1"/>
        <v>-51.468158137984574</v>
      </c>
      <c r="F6">
        <f t="shared" si="2"/>
        <v>65.030106084901377</v>
      </c>
    </row>
    <row r="7" spans="1:9" x14ac:dyDescent="0.2">
      <c r="A7" s="1" t="s">
        <v>33</v>
      </c>
      <c r="B7">
        <v>1742939.8791656247</v>
      </c>
      <c r="C7">
        <v>5430089.6504242951</v>
      </c>
      <c r="D7">
        <f t="shared" si="0"/>
        <v>62.370555286761373</v>
      </c>
      <c r="E7">
        <f t="shared" si="1"/>
        <v>-126.94024431705475</v>
      </c>
      <c r="F7">
        <f t="shared" si="2"/>
        <v>140.33300640848734</v>
      </c>
    </row>
    <row r="8" spans="1:9" x14ac:dyDescent="0.2">
      <c r="A8" s="1" t="s">
        <v>32</v>
      </c>
      <c r="B8">
        <v>1742993.6515540131</v>
      </c>
      <c r="C8">
        <v>5430050.4869079096</v>
      </c>
      <c r="D8">
        <f t="shared" si="0"/>
        <v>116.14294367516413</v>
      </c>
      <c r="E8">
        <f t="shared" si="1"/>
        <v>-166.10376070253551</v>
      </c>
      <c r="F8">
        <f t="shared" si="2"/>
        <v>202.59834074065077</v>
      </c>
    </row>
    <row r="9" spans="1:9" x14ac:dyDescent="0.2">
      <c r="A9" s="1" t="s">
        <v>37</v>
      </c>
      <c r="B9">
        <v>1743030.7461811979</v>
      </c>
      <c r="C9">
        <v>5429965.9165102364</v>
      </c>
      <c r="D9">
        <f t="shared" si="0"/>
        <v>153.23757085995749</v>
      </c>
      <c r="E9">
        <f t="shared" si="1"/>
        <v>-250.67415837571025</v>
      </c>
      <c r="F9">
        <f t="shared" si="2"/>
        <v>293.64216422734262</v>
      </c>
    </row>
    <row r="10" spans="1:9" x14ac:dyDescent="0.2">
      <c r="A10" s="1" t="s">
        <v>38</v>
      </c>
      <c r="B10">
        <v>1743057.8071893237</v>
      </c>
      <c r="C10">
        <v>5429928.3329960937</v>
      </c>
      <c r="D10">
        <f t="shared" si="0"/>
        <v>180.29857898573391</v>
      </c>
      <c r="E10">
        <f t="shared" si="1"/>
        <v>-288.25767251849174</v>
      </c>
      <c r="F10">
        <f t="shared" si="2"/>
        <v>339.91268791693437</v>
      </c>
    </row>
    <row r="11" spans="1:9" x14ac:dyDescent="0.2">
      <c r="A11" s="1" t="s">
        <v>39</v>
      </c>
      <c r="B11">
        <v>1743081.5114872567</v>
      </c>
      <c r="C11">
        <v>5429901.223333301</v>
      </c>
      <c r="D11">
        <f t="shared" si="0"/>
        <v>204.00287691876292</v>
      </c>
      <c r="E11">
        <f t="shared" si="1"/>
        <v>-315.36733531113714</v>
      </c>
      <c r="F11">
        <f t="shared" si="2"/>
        <v>375.58742573578536</v>
      </c>
    </row>
    <row r="12" spans="1:9" x14ac:dyDescent="0.2">
      <c r="A12" s="1" t="s">
        <v>40</v>
      </c>
      <c r="B12">
        <v>1743130.4088541721</v>
      </c>
      <c r="C12">
        <v>5429854.9168754276</v>
      </c>
      <c r="D12">
        <f t="shared" si="0"/>
        <v>252.90024383412674</v>
      </c>
      <c r="E12">
        <f t="shared" si="1"/>
        <v>-361.67379318457097</v>
      </c>
      <c r="F12">
        <f t="shared" si="2"/>
        <v>441.14300222955001</v>
      </c>
    </row>
    <row r="14" spans="1:9" x14ac:dyDescent="0.2">
      <c r="A14" s="5" t="s">
        <v>82</v>
      </c>
    </row>
    <row r="16" spans="1:9" ht="15" x14ac:dyDescent="0.25">
      <c r="A16" s="3" t="s">
        <v>17</v>
      </c>
      <c r="B16" s="6" t="s">
        <v>74</v>
      </c>
      <c r="C16" s="6" t="s">
        <v>75</v>
      </c>
      <c r="D16" s="2" t="s">
        <v>76</v>
      </c>
      <c r="E16" s="2" t="s">
        <v>77</v>
      </c>
      <c r="F16" s="2" t="s">
        <v>70</v>
      </c>
      <c r="G16" s="2" t="s">
        <v>78</v>
      </c>
      <c r="H16" s="2" t="s">
        <v>79</v>
      </c>
      <c r="I16" s="2" t="s">
        <v>80</v>
      </c>
    </row>
    <row r="17" spans="1:9" x14ac:dyDescent="0.2">
      <c r="A17" s="1" t="s">
        <v>47</v>
      </c>
      <c r="B17">
        <v>1743229.3905226921</v>
      </c>
      <c r="C17">
        <v>5430670.9056730624</v>
      </c>
      <c r="D17">
        <f>B17-$B$17</f>
        <v>0</v>
      </c>
      <c r="E17">
        <f>C17-$C$17</f>
        <v>0</v>
      </c>
      <c r="F17">
        <f>(D17)*$I$4+(E17)*$H$4</f>
        <v>0</v>
      </c>
      <c r="G17">
        <f>ATAN(-1.343694)</f>
        <v>-0.93100658380884094</v>
      </c>
      <c r="H17">
        <f>SIN(G17)</f>
        <v>-0.80222130468408015</v>
      </c>
      <c r="I17">
        <f>COS(G17)</f>
        <v>0.59702678190427294</v>
      </c>
    </row>
    <row r="18" spans="1:9" x14ac:dyDescent="0.2">
      <c r="A18" s="1" t="s">
        <v>46</v>
      </c>
      <c r="B18">
        <v>1743251.2505266091</v>
      </c>
      <c r="C18">
        <v>5430647.5794073315</v>
      </c>
      <c r="D18">
        <f t="shared" ref="D18:D31" si="3">B18-$B$17</f>
        <v>21.860003917012364</v>
      </c>
      <c r="E18">
        <f t="shared" ref="E18:E31" si="4">C18-$C$17</f>
        <v>-23.326265730895102</v>
      </c>
      <c r="F18">
        <f t="shared" ref="F18:F31" si="5">(D18)*$I$4+(E18)*$H$4</f>
        <v>31.50021419208684</v>
      </c>
    </row>
    <row r="19" spans="1:9" x14ac:dyDescent="0.2">
      <c r="A19" s="1" t="s">
        <v>45</v>
      </c>
      <c r="B19">
        <v>1743270.9981139863</v>
      </c>
      <c r="C19">
        <v>5430629.9381722668</v>
      </c>
      <c r="D19">
        <f t="shared" si="3"/>
        <v>41.607591294217855</v>
      </c>
      <c r="E19">
        <f t="shared" si="4"/>
        <v>-40.967500795610249</v>
      </c>
      <c r="F19">
        <f t="shared" si="5"/>
        <v>57.089647019193158</v>
      </c>
    </row>
    <row r="20" spans="1:9" x14ac:dyDescent="0.2">
      <c r="A20" s="1" t="s">
        <v>44</v>
      </c>
      <c r="B20">
        <v>1743300.8720775447</v>
      </c>
      <c r="C20">
        <v>5430614.1599964565</v>
      </c>
      <c r="D20">
        <f t="shared" si="3"/>
        <v>71.48155485256575</v>
      </c>
      <c r="E20">
        <f t="shared" si="4"/>
        <v>-56.745676605962217</v>
      </c>
      <c r="F20">
        <f t="shared" si="5"/>
        <v>86.685545482265866</v>
      </c>
    </row>
    <row r="21" spans="1:9" x14ac:dyDescent="0.2">
      <c r="A21" s="1" t="s">
        <v>43</v>
      </c>
      <c r="B21">
        <v>1743344.2586164586</v>
      </c>
      <c r="C21">
        <v>5430583.3377009314</v>
      </c>
      <c r="D21">
        <f t="shared" si="3"/>
        <v>114.8680937665049</v>
      </c>
      <c r="E21">
        <f t="shared" si="4"/>
        <v>-87.567972131073475</v>
      </c>
      <c r="F21">
        <f t="shared" si="5"/>
        <v>136.2754239612828</v>
      </c>
    </row>
    <row r="22" spans="1:9" x14ac:dyDescent="0.2">
      <c r="A22" s="1" t="s">
        <v>42</v>
      </c>
      <c r="B22">
        <v>1743380.7223664143</v>
      </c>
      <c r="C22">
        <v>5430567.9644429395</v>
      </c>
      <c r="D22">
        <f t="shared" si="3"/>
        <v>151.331843722146</v>
      </c>
      <c r="E22">
        <f t="shared" si="4"/>
        <v>-102.9412301229313</v>
      </c>
      <c r="F22">
        <f t="shared" si="5"/>
        <v>169.15325590751399</v>
      </c>
    </row>
    <row r="23" spans="1:9" x14ac:dyDescent="0.2">
      <c r="A23" s="1" t="s">
        <v>41</v>
      </c>
      <c r="B23">
        <v>1743429.8222918869</v>
      </c>
      <c r="C23">
        <v>5430530.2124311104</v>
      </c>
      <c r="D23">
        <f t="shared" si="3"/>
        <v>200.43176919477992</v>
      </c>
      <c r="E23">
        <f t="shared" si="4"/>
        <v>-140.69324195198715</v>
      </c>
      <c r="F23">
        <f t="shared" si="5"/>
        <v>227.67223171284206</v>
      </c>
    </row>
    <row r="24" spans="1:9" x14ac:dyDescent="0.2">
      <c r="A24" s="1" t="s">
        <v>48</v>
      </c>
      <c r="B24">
        <v>1743459.4829267103</v>
      </c>
      <c r="C24">
        <v>5430495.026175661</v>
      </c>
      <c r="D24">
        <f t="shared" si="3"/>
        <v>230.09240401815623</v>
      </c>
      <c r="E24">
        <f t="shared" si="4"/>
        <v>-175.8794974014163</v>
      </c>
      <c r="F24">
        <f t="shared" si="5"/>
        <v>273.36783927143978</v>
      </c>
    </row>
    <row r="25" spans="1:9" x14ac:dyDescent="0.2">
      <c r="A25" s="1" t="s">
        <v>49</v>
      </c>
      <c r="B25">
        <v>1743452.4886902638</v>
      </c>
      <c r="C25">
        <v>5430415.0234185616</v>
      </c>
      <c r="D25">
        <f t="shared" si="3"/>
        <v>223.09816757170483</v>
      </c>
      <c r="E25">
        <f t="shared" si="4"/>
        <v>-255.88225450087339</v>
      </c>
      <c r="F25">
        <f t="shared" si="5"/>
        <v>336.37367797067463</v>
      </c>
    </row>
    <row r="26" spans="1:9" x14ac:dyDescent="0.2">
      <c r="A26" s="1" t="s">
        <v>50</v>
      </c>
      <c r="B26">
        <v>1743469.7110525307</v>
      </c>
      <c r="C26">
        <v>5430380.3593499577</v>
      </c>
      <c r="D26">
        <f t="shared" si="3"/>
        <v>240.32052983855829</v>
      </c>
      <c r="E26">
        <f t="shared" si="4"/>
        <v>-290.54632310476154</v>
      </c>
      <c r="F26">
        <f t="shared" si="5"/>
        <v>374.79966663685838</v>
      </c>
    </row>
    <row r="27" spans="1:9" x14ac:dyDescent="0.2">
      <c r="A27" s="1" t="s">
        <v>51</v>
      </c>
      <c r="B27">
        <v>1743466.2558648305</v>
      </c>
      <c r="C27">
        <v>5430336.8397349939</v>
      </c>
      <c r="D27">
        <f t="shared" si="3"/>
        <v>236.86534213833511</v>
      </c>
      <c r="E27">
        <f t="shared" si="4"/>
        <v>-334.06593806855381</v>
      </c>
      <c r="F27">
        <f t="shared" si="5"/>
        <v>409.26537214391442</v>
      </c>
    </row>
    <row r="28" spans="1:9" x14ac:dyDescent="0.2">
      <c r="A28" s="1" t="s">
        <v>52</v>
      </c>
      <c r="B28">
        <v>1743485.5297280634</v>
      </c>
      <c r="C28">
        <v>5430248.9771897029</v>
      </c>
      <c r="D28">
        <f t="shared" si="3"/>
        <v>256.13920537126251</v>
      </c>
      <c r="E28">
        <f t="shared" si="4"/>
        <v>-421.92848335951567</v>
      </c>
      <c r="F28">
        <f t="shared" si="5"/>
        <v>493.26972599704686</v>
      </c>
    </row>
    <row r="29" spans="1:9" x14ac:dyDescent="0.2">
      <c r="A29" s="1" t="s">
        <v>53</v>
      </c>
      <c r="B29">
        <v>1743515.3388526018</v>
      </c>
      <c r="C29">
        <v>5430209.2534927214</v>
      </c>
      <c r="D29">
        <f t="shared" si="3"/>
        <v>285.94832990970463</v>
      </c>
      <c r="E29">
        <f t="shared" si="4"/>
        <v>-461.65218034107238</v>
      </c>
      <c r="F29">
        <f t="shared" si="5"/>
        <v>542.83828316535914</v>
      </c>
    </row>
    <row r="30" spans="1:9" x14ac:dyDescent="0.2">
      <c r="A30" s="1" t="s">
        <v>54</v>
      </c>
      <c r="B30">
        <v>1743571.7220587353</v>
      </c>
      <c r="C30">
        <v>5430149.2412848156</v>
      </c>
      <c r="D30">
        <f t="shared" si="3"/>
        <v>342.3315360432025</v>
      </c>
      <c r="E30">
        <f t="shared" si="4"/>
        <v>-521.66438824683428</v>
      </c>
      <c r="F30">
        <f t="shared" si="5"/>
        <v>623.95858516314308</v>
      </c>
    </row>
    <row r="31" spans="1:9" x14ac:dyDescent="0.2">
      <c r="A31" s="1" t="s">
        <v>55</v>
      </c>
      <c r="B31">
        <v>1743628.0275118845</v>
      </c>
      <c r="C31">
        <v>5430051.1204511356</v>
      </c>
      <c r="D31">
        <f t="shared" si="3"/>
        <v>398.63698919233866</v>
      </c>
      <c r="E31">
        <f t="shared" si="4"/>
        <v>-619.78522192686796</v>
      </c>
      <c r="F31">
        <f t="shared" si="5"/>
        <v>736.87878788640012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5"/>
  <sheetViews>
    <sheetView topLeftCell="A3" workbookViewId="0">
      <selection activeCell="E47" sqref="E47"/>
    </sheetView>
  </sheetViews>
  <sheetFormatPr defaultColWidth="8.85546875" defaultRowHeight="12.75" x14ac:dyDescent="0.2"/>
  <sheetData>
    <row r="1" spans="1:2" x14ac:dyDescent="0.2">
      <c r="A1" s="1" t="s">
        <v>11</v>
      </c>
      <c r="B1" s="1" t="s">
        <v>12</v>
      </c>
    </row>
    <row r="2" spans="1:2" x14ac:dyDescent="0.2">
      <c r="A2" s="1" t="s">
        <v>13</v>
      </c>
      <c r="B2" s="1">
        <v>-2.63510250743E-2</v>
      </c>
    </row>
    <row r="3" spans="1:2" x14ac:dyDescent="0.2">
      <c r="A3" s="1" t="s">
        <v>14</v>
      </c>
      <c r="B3" s="1">
        <v>5.39742034136E-2</v>
      </c>
    </row>
    <row r="4" spans="1:2" x14ac:dyDescent="0.2">
      <c r="A4" s="1" t="s">
        <v>15</v>
      </c>
      <c r="B4" s="1">
        <v>1.9292737989100001E-2</v>
      </c>
    </row>
    <row r="5" spans="1:2" x14ac:dyDescent="0.2">
      <c r="A5" s="1" t="s">
        <v>16</v>
      </c>
      <c r="B5" s="1">
        <v>-3.1024245755099998E-3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2"/>
  <sheetViews>
    <sheetView workbookViewId="0"/>
  </sheetViews>
  <sheetFormatPr defaultColWidth="8.85546875" defaultRowHeight="12.75" x14ac:dyDescent="0.2"/>
  <sheetData>
    <row r="1" spans="1:1" x14ac:dyDescent="0.2">
      <c r="A1" s="1" t="s">
        <v>9</v>
      </c>
    </row>
    <row r="2" spans="1:1" x14ac:dyDescent="0.2">
      <c r="A2" s="1" t="s">
        <v>10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8"/>
  <sheetViews>
    <sheetView workbookViewId="0"/>
  </sheetViews>
  <sheetFormatPr defaultColWidth="8.85546875" defaultRowHeight="12.75" x14ac:dyDescent="0.2"/>
  <sheetData>
    <row r="1" spans="1:2" x14ac:dyDescent="0.2">
      <c r="A1" s="1" t="s">
        <v>0</v>
      </c>
    </row>
    <row r="2" spans="1:2" x14ac:dyDescent="0.2">
      <c r="A2" s="1" t="s">
        <v>1</v>
      </c>
    </row>
    <row r="3" spans="1:2" x14ac:dyDescent="0.2">
      <c r="A3" s="1" t="s">
        <v>2</v>
      </c>
    </row>
    <row r="4" spans="1:2" x14ac:dyDescent="0.2">
      <c r="A4" s="1" t="s">
        <v>3</v>
      </c>
    </row>
    <row r="5" spans="1:2" x14ac:dyDescent="0.2">
      <c r="A5" s="1" t="s">
        <v>4</v>
      </c>
    </row>
    <row r="6" spans="1:2" x14ac:dyDescent="0.2">
      <c r="A6" s="1" t="s">
        <v>5</v>
      </c>
      <c r="B6" s="1" t="s">
        <v>6</v>
      </c>
    </row>
    <row r="7" spans="1:2" x14ac:dyDescent="0.2">
      <c r="A7" s="1" t="s">
        <v>7</v>
      </c>
    </row>
    <row r="8" spans="1:2" x14ac:dyDescent="0.2">
      <c r="A8" s="1" t="s">
        <v>8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Survey Measurements</vt:lpstr>
      <vt:lpstr>Gravity reductions</vt:lpstr>
      <vt:lpstr>Distances along a profile</vt:lpstr>
      <vt:lpstr>Gravimetre Drift</vt:lpstr>
      <vt:lpstr>Beta Calibration Factor</vt:lpstr>
      <vt:lpstr>Meta Data About Solution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 Watson</dc:creator>
  <cp:lastModifiedBy>Campbell Watson</cp:lastModifiedBy>
  <dcterms:created xsi:type="dcterms:W3CDTF">2016-04-19T04:48:45Z</dcterms:created>
  <dcterms:modified xsi:type="dcterms:W3CDTF">2016-05-26T06:32:24Z</dcterms:modified>
  <cp:contentStatus/>
</cp:coreProperties>
</file>