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Redir\SL_VBS\MMBA_research_papers\2016\"/>
    </mc:Choice>
  </mc:AlternateContent>
  <bookViews>
    <workbookView xWindow="0" yWindow="0" windowWidth="28800" windowHeight="13020"/>
  </bookViews>
  <sheets>
    <sheet name="APPENDIX DATA" sheetId="31" r:id="rId1"/>
  </sheets>
  <definedNames>
    <definedName name="_xlnm._FilterDatabase" localSheetId="0" hidden="1">'APPENDIX DATA'!$B$3:$AH$168</definedName>
  </definedNames>
  <calcPr calcId="152511"/>
</workbook>
</file>

<file path=xl/calcChain.xml><?xml version="1.0" encoding="utf-8"?>
<calcChain xmlns="http://schemas.openxmlformats.org/spreadsheetml/2006/main">
  <c r="AC167" i="31" l="1"/>
  <c r="AB167" i="31"/>
  <c r="AA167" i="31"/>
  <c r="Z167" i="31"/>
  <c r="Y167" i="31"/>
  <c r="AR166" i="31"/>
  <c r="AQ166" i="31"/>
  <c r="AP166" i="31"/>
  <c r="AO166" i="31"/>
  <c r="AN166" i="31"/>
  <c r="AC166" i="31"/>
  <c r="AB166" i="31"/>
  <c r="AA166" i="31"/>
  <c r="Z166" i="31"/>
  <c r="Y166" i="31"/>
  <c r="Z165" i="31"/>
  <c r="Y165" i="31"/>
  <c r="AR164" i="31"/>
  <c r="AQ164" i="31"/>
  <c r="AP164" i="31"/>
  <c r="AO164" i="31"/>
  <c r="AN164" i="31"/>
  <c r="AC164" i="31"/>
  <c r="AB164" i="31"/>
  <c r="AA164" i="31"/>
  <c r="Z164" i="31"/>
  <c r="Y164" i="31"/>
  <c r="AR163" i="31"/>
  <c r="AQ163" i="31"/>
  <c r="AP163" i="31"/>
  <c r="AO163" i="31"/>
  <c r="AN163" i="31"/>
  <c r="AC163" i="31"/>
  <c r="AB163" i="31"/>
  <c r="AA163" i="31"/>
  <c r="Z163" i="31"/>
  <c r="Y163" i="31"/>
  <c r="AR162" i="31"/>
  <c r="AQ162" i="31"/>
  <c r="AP162" i="31"/>
  <c r="AO162" i="31"/>
  <c r="AN162" i="31"/>
  <c r="AC162" i="31"/>
  <c r="AB162" i="31"/>
  <c r="AA162" i="31"/>
  <c r="Z162" i="31"/>
  <c r="Y162" i="31"/>
  <c r="AR161" i="31"/>
  <c r="AQ161" i="31"/>
  <c r="AP161" i="31"/>
  <c r="AO161" i="31"/>
  <c r="AN161" i="31"/>
  <c r="AC161" i="31"/>
  <c r="AB161" i="31"/>
  <c r="AA161" i="31"/>
  <c r="Z161" i="31"/>
  <c r="Y161" i="31"/>
  <c r="AR160" i="31"/>
  <c r="AQ160" i="31"/>
  <c r="AP160" i="31"/>
  <c r="AO160" i="31"/>
  <c r="AN160" i="31"/>
  <c r="AC160" i="31"/>
  <c r="AB160" i="31"/>
  <c r="AA160" i="31"/>
  <c r="Z160" i="31"/>
  <c r="Y160" i="31"/>
  <c r="Y159" i="31"/>
  <c r="AR158" i="31"/>
  <c r="AQ158" i="31"/>
  <c r="AP158" i="31"/>
  <c r="AO158" i="31"/>
  <c r="AN158" i="31"/>
  <c r="AC158" i="31"/>
  <c r="AB158" i="31"/>
  <c r="AA158" i="31"/>
  <c r="Z158" i="31"/>
  <c r="Y158" i="31"/>
  <c r="AR152" i="31"/>
  <c r="AQ152" i="31"/>
  <c r="AP152" i="31"/>
  <c r="AO152" i="31"/>
  <c r="AN152" i="31"/>
  <c r="AC152" i="31"/>
  <c r="AB152" i="31"/>
  <c r="AA152" i="31"/>
  <c r="Z152" i="31"/>
  <c r="Y152" i="31"/>
  <c r="AR150" i="31"/>
  <c r="AQ150" i="31"/>
  <c r="AP150" i="31"/>
  <c r="AO150" i="31"/>
  <c r="AN150" i="31"/>
  <c r="AC150" i="31"/>
  <c r="AB150" i="31"/>
  <c r="AA150" i="31"/>
  <c r="Z150" i="31"/>
  <c r="Y150" i="31"/>
  <c r="AR149" i="31"/>
  <c r="AQ149" i="31"/>
  <c r="AP149" i="31"/>
  <c r="AO149" i="31"/>
  <c r="AN149" i="31"/>
  <c r="AC149" i="31"/>
  <c r="AB149" i="31"/>
  <c r="AA149" i="31"/>
  <c r="Z149" i="31"/>
  <c r="Y149" i="31"/>
  <c r="AR148" i="31"/>
  <c r="AQ148" i="31"/>
  <c r="AP148" i="31"/>
  <c r="AO148" i="31"/>
  <c r="AN148" i="31"/>
  <c r="AC148" i="31"/>
  <c r="AB148" i="31"/>
  <c r="AA148" i="31"/>
  <c r="Z148" i="31"/>
  <c r="Y148" i="31"/>
  <c r="AR147" i="31"/>
  <c r="AQ147" i="31"/>
  <c r="AP147" i="31"/>
  <c r="AO147" i="31"/>
  <c r="AN147" i="31"/>
  <c r="AC147" i="31"/>
  <c r="AB147" i="31"/>
  <c r="AA147" i="31"/>
  <c r="Z147" i="31"/>
  <c r="Y147" i="31"/>
  <c r="AR146" i="31"/>
  <c r="AQ146" i="31"/>
  <c r="AP146" i="31"/>
  <c r="AO146" i="31"/>
  <c r="AN146" i="31"/>
  <c r="AC146" i="31"/>
  <c r="AB146" i="31"/>
  <c r="AA146" i="31"/>
  <c r="Z146" i="31"/>
  <c r="Y146" i="31"/>
  <c r="AB143" i="31"/>
  <c r="AA143" i="31"/>
  <c r="Z143" i="31"/>
  <c r="Y143" i="31"/>
  <c r="AR142" i="31"/>
  <c r="AQ142" i="31"/>
  <c r="AP142" i="31"/>
  <c r="AO142" i="31"/>
  <c r="AN142" i="31"/>
  <c r="AC142" i="31"/>
  <c r="AB142" i="31"/>
  <c r="AA142" i="31"/>
  <c r="Z142" i="31"/>
  <c r="Y142" i="31"/>
  <c r="AR141" i="31"/>
  <c r="AQ141" i="31"/>
  <c r="AP141" i="31"/>
  <c r="AO141" i="31"/>
  <c r="AN141" i="31"/>
  <c r="AC141" i="31"/>
  <c r="AB141" i="31"/>
  <c r="AA141" i="31"/>
  <c r="Z141" i="31"/>
  <c r="Y141" i="31"/>
  <c r="AR139" i="31"/>
  <c r="AQ139" i="31"/>
  <c r="AP139" i="31"/>
  <c r="AO139" i="31"/>
  <c r="AN139" i="31"/>
  <c r="AC139" i="31"/>
  <c r="AB139" i="31"/>
  <c r="AA139" i="31"/>
  <c r="Z139" i="31"/>
  <c r="Y139" i="31"/>
  <c r="AR138" i="31"/>
  <c r="AQ138" i="31"/>
  <c r="AP138" i="31"/>
  <c r="AO138" i="31"/>
  <c r="AN138" i="31"/>
  <c r="AC138" i="31"/>
  <c r="AB138" i="31"/>
  <c r="AA138" i="31"/>
  <c r="Z138" i="31"/>
  <c r="Y138" i="31"/>
  <c r="AR137" i="31"/>
  <c r="AQ137" i="31"/>
  <c r="AP137" i="31"/>
  <c r="AO137" i="31"/>
  <c r="AN137" i="31"/>
  <c r="AC137" i="31"/>
  <c r="AB137" i="31"/>
  <c r="AA137" i="31"/>
  <c r="Z137" i="31"/>
  <c r="Y137" i="31"/>
  <c r="AR136" i="31"/>
  <c r="AQ136" i="31"/>
  <c r="AP136" i="31"/>
  <c r="AO136" i="31"/>
  <c r="AN136" i="31"/>
  <c r="AB136" i="31"/>
  <c r="AA136" i="31"/>
  <c r="Z136" i="31"/>
  <c r="Y136" i="31"/>
  <c r="AR135" i="31"/>
  <c r="AQ135" i="31"/>
  <c r="AP135" i="31"/>
  <c r="AO135" i="31"/>
  <c r="AN135" i="31"/>
  <c r="AC135" i="31"/>
  <c r="AB135" i="31"/>
  <c r="AA135" i="31"/>
  <c r="Z135" i="31"/>
  <c r="Y135" i="31"/>
  <c r="AR134" i="31"/>
  <c r="AQ134" i="31"/>
  <c r="AP134" i="31"/>
  <c r="AO134" i="31"/>
  <c r="AN134" i="31"/>
  <c r="AC134" i="31"/>
  <c r="AB134" i="31"/>
  <c r="AA134" i="31"/>
  <c r="Z134" i="31"/>
  <c r="Y134" i="31"/>
  <c r="AR133" i="31"/>
  <c r="AQ133" i="31"/>
  <c r="AP133" i="31"/>
  <c r="AO133" i="31"/>
  <c r="AN133" i="31"/>
  <c r="AC133" i="31"/>
  <c r="AB133" i="31"/>
  <c r="AA133" i="31"/>
  <c r="Z133" i="31"/>
  <c r="Y133" i="31"/>
  <c r="AR132" i="31"/>
  <c r="AQ132" i="31"/>
  <c r="AP132" i="31"/>
  <c r="AO132" i="31"/>
  <c r="AN132" i="31"/>
  <c r="AC132" i="31"/>
  <c r="AB132" i="31"/>
  <c r="AA132" i="31"/>
  <c r="Z132" i="31"/>
  <c r="Y132" i="31"/>
  <c r="AA131" i="31"/>
  <c r="Z131" i="31"/>
  <c r="Y131" i="31"/>
  <c r="AA130" i="31"/>
  <c r="Z130" i="31"/>
  <c r="Y130" i="31"/>
  <c r="AR129" i="31"/>
  <c r="AQ129" i="31"/>
  <c r="AP129" i="31"/>
  <c r="AO129" i="31"/>
  <c r="AN129" i="31"/>
  <c r="AC129" i="31"/>
  <c r="AB129" i="31"/>
  <c r="AA129" i="31"/>
  <c r="Z129" i="31"/>
  <c r="Y129" i="31"/>
  <c r="AR128" i="31"/>
  <c r="AQ128" i="31"/>
  <c r="AP128" i="31"/>
  <c r="AO128" i="31"/>
  <c r="AN128" i="31"/>
  <c r="AC128" i="31"/>
  <c r="AB128" i="31"/>
  <c r="AA128" i="31"/>
  <c r="Z128" i="31"/>
  <c r="Y128" i="31"/>
  <c r="Z127" i="31"/>
  <c r="Y127" i="31"/>
  <c r="AR126" i="31"/>
  <c r="AQ126" i="31"/>
  <c r="AP126" i="31"/>
  <c r="AO126" i="31"/>
  <c r="AN126" i="31"/>
  <c r="AC126" i="31"/>
  <c r="AB126" i="31"/>
  <c r="AA126" i="31"/>
  <c r="Z126" i="31"/>
  <c r="Y126" i="31"/>
  <c r="AR125" i="31"/>
  <c r="AQ125" i="31"/>
  <c r="AP125" i="31"/>
  <c r="AO125" i="31"/>
  <c r="AN125" i="31"/>
  <c r="AC125" i="31"/>
  <c r="AB125" i="31"/>
  <c r="AA125" i="31"/>
  <c r="Z125" i="31"/>
  <c r="Y125" i="31"/>
  <c r="AR124" i="31"/>
  <c r="AQ124" i="31"/>
  <c r="AP124" i="31"/>
  <c r="AO124" i="31"/>
  <c r="AN124" i="31"/>
  <c r="AC124" i="31"/>
  <c r="AB124" i="31"/>
  <c r="AA124" i="31"/>
  <c r="Z124" i="31"/>
  <c r="Y124" i="31"/>
  <c r="AR123" i="31"/>
  <c r="AQ123" i="31"/>
  <c r="AP123" i="31"/>
  <c r="AO123" i="31"/>
  <c r="AN123" i="31"/>
  <c r="AC123" i="31"/>
  <c r="AB123" i="31"/>
  <c r="AA123" i="31"/>
  <c r="Z123" i="31"/>
  <c r="Y123" i="31"/>
  <c r="AR122" i="31"/>
  <c r="AQ122" i="31"/>
  <c r="AP122" i="31"/>
  <c r="AO122" i="31"/>
  <c r="AN122" i="31"/>
  <c r="AC122" i="31"/>
  <c r="AB122" i="31"/>
  <c r="AA122" i="31"/>
  <c r="Z122" i="31"/>
  <c r="Y122" i="31"/>
  <c r="AR121" i="31"/>
  <c r="AQ121" i="31"/>
  <c r="AP121" i="31"/>
  <c r="AO121" i="31"/>
  <c r="AN121" i="31"/>
  <c r="AC121" i="31"/>
  <c r="AB121" i="31"/>
  <c r="AA121" i="31"/>
  <c r="Z121" i="31"/>
  <c r="Y121" i="31"/>
  <c r="AN118" i="31"/>
  <c r="Y118" i="31"/>
  <c r="AR117" i="31"/>
  <c r="AQ117" i="31"/>
  <c r="AP117" i="31"/>
  <c r="AO117" i="31"/>
  <c r="AN117" i="31"/>
  <c r="AC117" i="31"/>
  <c r="AB117" i="31"/>
  <c r="AA117" i="31"/>
  <c r="Z117" i="31"/>
  <c r="Y117" i="31"/>
  <c r="AR116" i="31"/>
  <c r="AQ116" i="31"/>
  <c r="AP116" i="31"/>
  <c r="AO116" i="31"/>
  <c r="AN116" i="31"/>
  <c r="AC116" i="31"/>
  <c r="AB116" i="31"/>
  <c r="AA116" i="31"/>
  <c r="Z116" i="31"/>
  <c r="Y116" i="31"/>
  <c r="AR115" i="31"/>
  <c r="AQ115" i="31"/>
  <c r="AP115" i="31"/>
  <c r="AO115" i="31"/>
  <c r="AN115" i="31"/>
  <c r="AC115" i="31"/>
  <c r="AB115" i="31"/>
  <c r="AA115" i="31"/>
  <c r="Z115" i="31"/>
  <c r="Y115" i="31"/>
  <c r="AR114" i="31"/>
  <c r="AQ114" i="31"/>
  <c r="AP114" i="31"/>
  <c r="AO114" i="31"/>
  <c r="AN114" i="31"/>
  <c r="AC114" i="31"/>
  <c r="AB114" i="31"/>
  <c r="AA114" i="31"/>
  <c r="Z114" i="31"/>
  <c r="Y114" i="31"/>
  <c r="AR113" i="31"/>
  <c r="AQ113" i="31"/>
  <c r="AP113" i="31"/>
  <c r="AO113" i="31"/>
  <c r="AN113" i="31"/>
  <c r="AC113" i="31"/>
  <c r="AB113" i="31"/>
  <c r="AA113" i="31"/>
  <c r="Z113" i="31"/>
  <c r="Y113" i="31"/>
  <c r="AR112" i="31"/>
  <c r="AQ112" i="31"/>
  <c r="AP112" i="31"/>
  <c r="AO112" i="31"/>
  <c r="AN112" i="31"/>
  <c r="AC112" i="31"/>
  <c r="AB112" i="31"/>
  <c r="AA112" i="31"/>
  <c r="Z112" i="31"/>
  <c r="Y112" i="31"/>
  <c r="AR111" i="31"/>
  <c r="AQ111" i="31"/>
  <c r="AP111" i="31"/>
  <c r="AO111" i="31"/>
  <c r="AN111" i="31"/>
  <c r="AC111" i="31"/>
  <c r="AB111" i="31"/>
  <c r="AA111" i="31"/>
  <c r="Z111" i="31"/>
  <c r="Y111" i="31"/>
  <c r="AR110" i="31"/>
  <c r="AQ110" i="31"/>
  <c r="AP110" i="31"/>
  <c r="AO110" i="31"/>
  <c r="AN110" i="31"/>
  <c r="AC110" i="31"/>
  <c r="AB110" i="31"/>
  <c r="AA110" i="31"/>
  <c r="Z110" i="31"/>
  <c r="Y110" i="31"/>
  <c r="AR106" i="31"/>
  <c r="AQ106" i="31"/>
  <c r="AP106" i="31"/>
  <c r="AO106" i="31"/>
  <c r="AN106" i="31"/>
  <c r="AC106" i="31"/>
  <c r="AB106" i="31"/>
  <c r="AA106" i="31"/>
  <c r="Z106" i="31"/>
  <c r="Y106" i="31"/>
  <c r="AR105" i="31"/>
  <c r="AQ105" i="31"/>
  <c r="AP105" i="31"/>
  <c r="AO105" i="31"/>
  <c r="AN105" i="31"/>
  <c r="AC105" i="31"/>
  <c r="AB105" i="31"/>
  <c r="AA105" i="31"/>
  <c r="Z105" i="31"/>
  <c r="Y105" i="31"/>
  <c r="AR104" i="31"/>
  <c r="AQ104" i="31"/>
  <c r="AP104" i="31"/>
  <c r="AO104" i="31"/>
  <c r="AN104" i="31"/>
  <c r="AC104" i="31"/>
  <c r="AB104" i="31"/>
  <c r="AA104" i="31"/>
  <c r="Z104" i="31"/>
  <c r="Y104" i="31"/>
  <c r="AR103" i="31"/>
  <c r="AQ103" i="31"/>
  <c r="AP103" i="31"/>
  <c r="AO103" i="31"/>
  <c r="AN103" i="31"/>
  <c r="AC103" i="31"/>
  <c r="AB103" i="31"/>
  <c r="AA103" i="31"/>
  <c r="Z103" i="31"/>
  <c r="Y103" i="31"/>
  <c r="AR102" i="31"/>
  <c r="AQ102" i="31"/>
  <c r="AP102" i="31"/>
  <c r="AO102" i="31"/>
  <c r="AN102" i="31"/>
  <c r="AC102" i="31"/>
  <c r="AB102" i="31"/>
  <c r="AA102" i="31"/>
  <c r="Z102" i="31"/>
  <c r="Y102" i="31"/>
  <c r="Y101" i="31"/>
  <c r="AR100" i="31"/>
  <c r="AQ100" i="31"/>
  <c r="AP100" i="31"/>
  <c r="AO100" i="31"/>
  <c r="AN100" i="31"/>
  <c r="AC100" i="31"/>
  <c r="AB100" i="31"/>
  <c r="AA100" i="31"/>
  <c r="Z100" i="31"/>
  <c r="Y100" i="31"/>
  <c r="AR99" i="31"/>
  <c r="AQ99" i="31"/>
  <c r="AP99" i="31"/>
  <c r="AO99" i="31"/>
  <c r="AN99" i="31"/>
  <c r="AC99" i="31"/>
  <c r="AB99" i="31"/>
  <c r="AA99" i="31"/>
  <c r="Z99" i="31"/>
  <c r="Y99" i="31"/>
  <c r="Y98" i="31"/>
  <c r="AR97" i="31"/>
  <c r="AQ97" i="31"/>
  <c r="AP97" i="31"/>
  <c r="AO97" i="31"/>
  <c r="AN97" i="31"/>
  <c r="AB97" i="31"/>
  <c r="AA97" i="31"/>
  <c r="Z97" i="31"/>
  <c r="Y97" i="31"/>
  <c r="H97" i="31"/>
  <c r="G97" i="31"/>
  <c r="F97" i="31"/>
  <c r="E97" i="31"/>
  <c r="AR94" i="31"/>
  <c r="AQ94" i="31"/>
  <c r="AP94" i="31"/>
  <c r="AO94" i="31"/>
  <c r="AN94" i="31"/>
  <c r="AC94" i="31"/>
  <c r="AB94" i="31"/>
  <c r="AA94" i="31"/>
  <c r="Z94" i="31"/>
  <c r="Y94" i="31"/>
  <c r="AR93" i="31"/>
  <c r="AQ93" i="31"/>
  <c r="AP93" i="31"/>
  <c r="AO93" i="31"/>
  <c r="AN93" i="31"/>
  <c r="AC93" i="31"/>
  <c r="AB93" i="31"/>
  <c r="AA93" i="31"/>
  <c r="Z93" i="31"/>
  <c r="Y93" i="31"/>
  <c r="AR92" i="31"/>
  <c r="AQ92" i="31"/>
  <c r="AP92" i="31"/>
  <c r="AO92" i="31"/>
  <c r="AN92" i="31"/>
  <c r="AC92" i="31"/>
  <c r="AB92" i="31"/>
  <c r="AA92" i="31"/>
  <c r="Z92" i="31"/>
  <c r="Y92" i="31"/>
  <c r="AR91" i="31"/>
  <c r="AQ91" i="31"/>
  <c r="AP91" i="31"/>
  <c r="AO91" i="31"/>
  <c r="AN91" i="31"/>
  <c r="AC91" i="31"/>
  <c r="AB91" i="31"/>
  <c r="AA91" i="31"/>
  <c r="Z91" i="31"/>
  <c r="Y91" i="31"/>
  <c r="AR90" i="31"/>
  <c r="AQ90" i="31"/>
  <c r="AP90" i="31"/>
  <c r="AO90" i="31"/>
  <c r="AN90" i="31"/>
  <c r="AC90" i="31"/>
  <c r="AB90" i="31"/>
  <c r="AA90" i="31"/>
  <c r="Z90" i="31"/>
  <c r="Y90" i="31"/>
  <c r="AR89" i="31"/>
  <c r="AQ89" i="31"/>
  <c r="AP89" i="31"/>
  <c r="AO89" i="31"/>
  <c r="AN89" i="31"/>
  <c r="AC89" i="31"/>
  <c r="AB89" i="31"/>
  <c r="AA89" i="31"/>
  <c r="Z89" i="31"/>
  <c r="Y89" i="31"/>
  <c r="AR88" i="31"/>
  <c r="AQ88" i="31"/>
  <c r="AP88" i="31"/>
  <c r="AO88" i="31"/>
  <c r="AN88" i="31"/>
  <c r="AC88" i="31"/>
  <c r="AB88" i="31"/>
  <c r="AA88" i="31"/>
  <c r="Z88" i="31"/>
  <c r="Y88" i="31"/>
  <c r="AR87" i="31"/>
  <c r="AQ87" i="31"/>
  <c r="AP87" i="31"/>
  <c r="AO87" i="31"/>
  <c r="AN87" i="31"/>
  <c r="AC87" i="31"/>
  <c r="AB87" i="31"/>
  <c r="AA87" i="31"/>
  <c r="Z87" i="31"/>
  <c r="Y87" i="31"/>
  <c r="AR86" i="31"/>
  <c r="AQ86" i="31"/>
  <c r="AP86" i="31"/>
  <c r="AO86" i="31"/>
  <c r="AN86" i="31"/>
  <c r="AC86" i="31"/>
  <c r="AB86" i="31"/>
  <c r="AA86" i="31"/>
  <c r="Z86" i="31"/>
  <c r="Y86" i="31"/>
  <c r="AR85" i="31"/>
  <c r="AQ85" i="31"/>
  <c r="AP85" i="31"/>
  <c r="AO85" i="31"/>
  <c r="AN85" i="31"/>
  <c r="AC85" i="31"/>
  <c r="AB85" i="31"/>
  <c r="AA85" i="31"/>
  <c r="Z85" i="31"/>
  <c r="Y85" i="31"/>
  <c r="AA84" i="31"/>
  <c r="Z84" i="31"/>
  <c r="Y84" i="31"/>
  <c r="Y83" i="31"/>
  <c r="AA82" i="31"/>
  <c r="Z82" i="31"/>
  <c r="Y82" i="31"/>
  <c r="AR81" i="31"/>
  <c r="AQ81" i="31"/>
  <c r="AP81" i="31"/>
  <c r="AO81" i="31"/>
  <c r="AN81" i="31"/>
  <c r="AC81" i="31"/>
  <c r="AB81" i="31"/>
  <c r="AA81" i="31"/>
  <c r="Z81" i="31"/>
  <c r="Y81" i="31"/>
  <c r="AR80" i="31"/>
  <c r="AQ80" i="31"/>
  <c r="AP80" i="31"/>
  <c r="AO80" i="31"/>
  <c r="AN80" i="31"/>
  <c r="AC80" i="31"/>
  <c r="AB80" i="31"/>
  <c r="AA80" i="31"/>
  <c r="Z80" i="31"/>
  <c r="Y80" i="31"/>
  <c r="AR79" i="31"/>
  <c r="AQ79" i="31"/>
  <c r="AP79" i="31"/>
  <c r="AO79" i="31"/>
  <c r="AN79" i="31"/>
  <c r="AC79" i="31"/>
  <c r="AB79" i="31"/>
  <c r="AA79" i="31"/>
  <c r="Z79" i="31"/>
  <c r="Y79" i="31"/>
  <c r="AR78" i="31"/>
  <c r="AQ78" i="31"/>
  <c r="AP78" i="31"/>
  <c r="AO78" i="31"/>
  <c r="AN78" i="31"/>
  <c r="AC78" i="31"/>
  <c r="AB78" i="31"/>
  <c r="AA78" i="31"/>
  <c r="Z78" i="31"/>
  <c r="Y78" i="31"/>
  <c r="AR77" i="31"/>
  <c r="AQ77" i="31"/>
  <c r="AP77" i="31"/>
  <c r="AO77" i="31"/>
  <c r="AN77" i="31"/>
  <c r="AC77" i="31"/>
  <c r="AB77" i="31"/>
  <c r="AA77" i="31"/>
  <c r="Z77" i="31"/>
  <c r="Y77" i="31"/>
  <c r="AR76" i="31"/>
  <c r="AQ76" i="31"/>
  <c r="AP76" i="31"/>
  <c r="AO76" i="31"/>
  <c r="AN76" i="31"/>
  <c r="AC76" i="31"/>
  <c r="AB76" i="31"/>
  <c r="AA76" i="31"/>
  <c r="Z76" i="31"/>
  <c r="Y76" i="31"/>
  <c r="AR75" i="31"/>
  <c r="AQ75" i="31"/>
  <c r="AP75" i="31"/>
  <c r="AO75" i="31"/>
  <c r="AN75" i="31"/>
  <c r="AC75" i="31"/>
  <c r="AB75" i="31"/>
  <c r="AA75" i="31"/>
  <c r="Z75" i="31"/>
  <c r="Y75" i="31"/>
  <c r="AR74" i="31"/>
  <c r="AQ74" i="31"/>
  <c r="AP74" i="31"/>
  <c r="AO74" i="31"/>
  <c r="AN74" i="31"/>
  <c r="AC74" i="31"/>
  <c r="AB74" i="31"/>
  <c r="AA74" i="31"/>
  <c r="Z74" i="31"/>
  <c r="Y74" i="31"/>
  <c r="AR73" i="31"/>
  <c r="AQ73" i="31"/>
  <c r="AP73" i="31"/>
  <c r="AO73" i="31"/>
  <c r="AN73" i="31"/>
  <c r="AC73" i="31"/>
  <c r="AB73" i="31"/>
  <c r="AA73" i="31"/>
  <c r="Z73" i="31"/>
  <c r="Y73" i="31"/>
  <c r="AB72" i="31"/>
  <c r="AA72" i="31"/>
  <c r="Z72" i="31"/>
  <c r="Y72" i="31"/>
  <c r="AR71" i="31"/>
  <c r="AQ71" i="31"/>
  <c r="AP71" i="31"/>
  <c r="AO71" i="31"/>
  <c r="AN71" i="31"/>
  <c r="AC71" i="31"/>
  <c r="AB71" i="31"/>
  <c r="AA71" i="31"/>
  <c r="Z71" i="31"/>
  <c r="Y71" i="31"/>
  <c r="AR70" i="31"/>
  <c r="AQ70" i="31"/>
  <c r="AP70" i="31"/>
  <c r="AO70" i="31"/>
  <c r="AN70" i="31"/>
  <c r="AC70" i="31"/>
  <c r="AB70" i="31"/>
  <c r="AA70" i="31"/>
  <c r="Z70" i="31"/>
  <c r="Y70" i="31"/>
  <c r="AR69" i="31"/>
  <c r="AQ69" i="31"/>
  <c r="AP69" i="31"/>
  <c r="AO69" i="31"/>
  <c r="AN69" i="31"/>
  <c r="AC69" i="31"/>
  <c r="AB69" i="31"/>
  <c r="AA69" i="31"/>
  <c r="Z69" i="31"/>
  <c r="Y69" i="31"/>
  <c r="AR68" i="31"/>
  <c r="AQ68" i="31"/>
  <c r="AP68" i="31"/>
  <c r="AO68" i="31"/>
  <c r="AN68" i="31"/>
  <c r="AC68" i="31"/>
  <c r="AB68" i="31"/>
  <c r="AA68" i="31"/>
  <c r="Z68" i="31"/>
  <c r="Y68" i="31"/>
  <c r="Y67" i="31"/>
  <c r="Y66" i="31"/>
  <c r="AR64" i="31"/>
  <c r="AQ64" i="31"/>
  <c r="AP64" i="31"/>
  <c r="AO64" i="31"/>
  <c r="AN64" i="31"/>
  <c r="AC64" i="31"/>
  <c r="AB64" i="31"/>
  <c r="AA64" i="31"/>
  <c r="Z64" i="31"/>
  <c r="Y64" i="31"/>
  <c r="AR63" i="31"/>
  <c r="AQ63" i="31"/>
  <c r="AP63" i="31"/>
  <c r="AO63" i="31"/>
  <c r="AN63" i="31"/>
  <c r="AC63" i="31"/>
  <c r="AB63" i="31"/>
  <c r="AA63" i="31"/>
  <c r="Z63" i="31"/>
  <c r="Y63" i="31"/>
  <c r="AR62" i="31"/>
  <c r="AQ62" i="31"/>
  <c r="AP62" i="31"/>
  <c r="AO62" i="31"/>
  <c r="AN62" i="31"/>
  <c r="AC62" i="31"/>
  <c r="AB62" i="31"/>
  <c r="AA62" i="31"/>
  <c r="Z62" i="31"/>
  <c r="Y62" i="31"/>
  <c r="AR61" i="31"/>
  <c r="AQ61" i="31"/>
  <c r="AP61" i="31"/>
  <c r="AO61" i="31"/>
  <c r="AN61" i="31"/>
  <c r="AC61" i="31"/>
  <c r="AB61" i="31"/>
  <c r="AA61" i="31"/>
  <c r="Z61" i="31"/>
  <c r="Y61" i="31"/>
  <c r="AR60" i="31"/>
  <c r="AQ60" i="31"/>
  <c r="AP60" i="31"/>
  <c r="AO60" i="31"/>
  <c r="AN60" i="31"/>
  <c r="AC60" i="31"/>
  <c r="AB60" i="31"/>
  <c r="AA60" i="31"/>
  <c r="Z60" i="31"/>
  <c r="Y60" i="31"/>
  <c r="Y59" i="31"/>
  <c r="AC58" i="31"/>
  <c r="AB58" i="31"/>
  <c r="AA58" i="31"/>
  <c r="Z58" i="31"/>
  <c r="Y58" i="31"/>
  <c r="AR57" i="31"/>
  <c r="AQ57" i="31"/>
  <c r="AP57" i="31"/>
  <c r="AO57" i="31"/>
  <c r="AN57" i="31"/>
  <c r="AC57" i="31"/>
  <c r="AB57" i="31"/>
  <c r="AA57" i="31"/>
  <c r="Z57" i="31"/>
  <c r="Y57" i="31"/>
  <c r="Z56" i="31"/>
  <c r="Y56" i="31"/>
  <c r="AR55" i="31"/>
  <c r="AQ55" i="31"/>
  <c r="AP55" i="31"/>
  <c r="AO55" i="31"/>
  <c r="AN55" i="31"/>
  <c r="AC55" i="31"/>
  <c r="AB55" i="31"/>
  <c r="AA55" i="31"/>
  <c r="Z55" i="31"/>
  <c r="Y55" i="31"/>
  <c r="AR54" i="31"/>
  <c r="AQ54" i="31"/>
  <c r="AP54" i="31"/>
  <c r="AO54" i="31"/>
  <c r="AN54" i="31"/>
  <c r="AC54" i="31"/>
  <c r="AB54" i="31"/>
  <c r="AA54" i="31"/>
  <c r="Z54" i="31"/>
  <c r="Y54" i="31"/>
  <c r="AR53" i="31"/>
  <c r="AQ53" i="31"/>
  <c r="AP53" i="31"/>
  <c r="AO53" i="31"/>
  <c r="AN53" i="31"/>
  <c r="AC53" i="31"/>
  <c r="AB53" i="31"/>
  <c r="AA53" i="31"/>
  <c r="Z53" i="31"/>
  <c r="Y53" i="31"/>
  <c r="Y52" i="31"/>
  <c r="AR51" i="31"/>
  <c r="AQ51" i="31"/>
  <c r="AP51" i="31"/>
  <c r="AO51" i="31"/>
  <c r="AN51" i="31"/>
  <c r="AC51" i="31"/>
  <c r="AB51" i="31"/>
  <c r="AA51" i="31"/>
  <c r="Z51" i="31"/>
  <c r="Y51" i="31"/>
  <c r="AR49" i="31"/>
  <c r="AQ49" i="31"/>
  <c r="AP49" i="31"/>
  <c r="AO49" i="31"/>
  <c r="AN49" i="31"/>
  <c r="AC49" i="31"/>
  <c r="AB49" i="31"/>
  <c r="AA49" i="31"/>
  <c r="Z49" i="31"/>
  <c r="Y49" i="31"/>
  <c r="Y48" i="31"/>
  <c r="Y46" i="31"/>
  <c r="AR44" i="31"/>
  <c r="AQ44" i="31"/>
  <c r="AP44" i="31"/>
  <c r="AO44" i="31"/>
  <c r="AN44" i="31"/>
  <c r="AC44" i="31"/>
  <c r="AB44" i="31"/>
  <c r="AA44" i="31"/>
  <c r="Z44" i="31"/>
  <c r="Y44" i="31"/>
  <c r="AR43" i="31"/>
  <c r="AQ43" i="31"/>
  <c r="AP43" i="31"/>
  <c r="AO43" i="31"/>
  <c r="AN43" i="31"/>
  <c r="AC43" i="31"/>
  <c r="AB43" i="31"/>
  <c r="AA43" i="31"/>
  <c r="Z43" i="31"/>
  <c r="Y43" i="31"/>
  <c r="AR41" i="31"/>
  <c r="AQ41" i="31"/>
  <c r="AP41" i="31"/>
  <c r="AO41" i="31"/>
  <c r="AN41" i="31"/>
  <c r="AC41" i="31"/>
  <c r="AB41" i="31"/>
  <c r="AA41" i="31"/>
  <c r="Z41" i="31"/>
  <c r="Y41" i="31"/>
  <c r="I41" i="31"/>
  <c r="H41" i="31"/>
  <c r="G41" i="31"/>
  <c r="F41" i="31"/>
  <c r="AR40" i="31"/>
  <c r="AQ40" i="31"/>
  <c r="AP40" i="31"/>
  <c r="AO40" i="31"/>
  <c r="AN40" i="31"/>
  <c r="AC40" i="31"/>
  <c r="AB40" i="31"/>
  <c r="AA40" i="31"/>
  <c r="Z40" i="31"/>
  <c r="Y40" i="31"/>
  <c r="AR39" i="31"/>
  <c r="AQ39" i="31"/>
  <c r="AP39" i="31"/>
  <c r="AO39" i="31"/>
  <c r="AN39" i="31"/>
  <c r="AC39" i="31"/>
  <c r="AB39" i="31"/>
  <c r="AA39" i="31"/>
  <c r="Z39" i="31"/>
  <c r="Y39" i="31"/>
  <c r="AR38" i="31"/>
  <c r="AQ38" i="31"/>
  <c r="AP38" i="31"/>
  <c r="AO38" i="31"/>
  <c r="AN38" i="31"/>
  <c r="AC38" i="31"/>
  <c r="AB38" i="31"/>
  <c r="AA38" i="31"/>
  <c r="Z38" i="31"/>
  <c r="Y38" i="31"/>
  <c r="I38" i="31"/>
  <c r="H38" i="31"/>
  <c r="G38" i="31"/>
  <c r="F38" i="31"/>
  <c r="E38" i="31"/>
  <c r="AR37" i="31"/>
  <c r="AQ37" i="31"/>
  <c r="AP37" i="31"/>
  <c r="AO37" i="31"/>
  <c r="AN37" i="31"/>
  <c r="AB37" i="31"/>
  <c r="AA37" i="31"/>
  <c r="Z37" i="31"/>
  <c r="Y37" i="31"/>
  <c r="AR36" i="31"/>
  <c r="AQ36" i="31"/>
  <c r="AP36" i="31"/>
  <c r="AO36" i="31"/>
  <c r="AN36" i="31"/>
  <c r="AC36" i="31"/>
  <c r="AB36" i="31"/>
  <c r="AA36" i="31"/>
  <c r="Z36" i="31"/>
  <c r="Y36" i="31"/>
  <c r="AR35" i="31"/>
  <c r="AQ35" i="31"/>
  <c r="AP35" i="31"/>
  <c r="AO35" i="31"/>
  <c r="AN35" i="31"/>
  <c r="AC35" i="31"/>
  <c r="AB35" i="31"/>
  <c r="AA35" i="31"/>
  <c r="Z35" i="31"/>
  <c r="Y35" i="31"/>
  <c r="AR34" i="31"/>
  <c r="AQ34" i="31"/>
  <c r="AP34" i="31"/>
  <c r="AO34" i="31"/>
  <c r="AN34" i="31"/>
  <c r="AC34" i="31"/>
  <c r="AB34" i="31"/>
  <c r="AA34" i="31"/>
  <c r="Z34" i="31"/>
  <c r="Y34" i="31"/>
  <c r="AR33" i="31"/>
  <c r="AQ33" i="31"/>
  <c r="AP33" i="31"/>
  <c r="AO33" i="31"/>
  <c r="AN33" i="31"/>
  <c r="AC33" i="31"/>
  <c r="AB33" i="31"/>
  <c r="AA33" i="31"/>
  <c r="Z33" i="31"/>
  <c r="Y33" i="31"/>
  <c r="AR32" i="31"/>
  <c r="AQ32" i="31"/>
  <c r="AP32" i="31"/>
  <c r="AO32" i="31"/>
  <c r="AN32" i="31"/>
  <c r="AC32" i="31"/>
  <c r="AB32" i="31"/>
  <c r="AA32" i="31"/>
  <c r="Z32" i="31"/>
  <c r="Y32" i="31"/>
  <c r="AR31" i="31"/>
  <c r="AQ31" i="31"/>
  <c r="AP31" i="31"/>
  <c r="AO31" i="31"/>
  <c r="AN31" i="31"/>
  <c r="AC31" i="31"/>
  <c r="AB31" i="31"/>
  <c r="AA31" i="31"/>
  <c r="Z31" i="31"/>
  <c r="Y31" i="31"/>
  <c r="AR30" i="31"/>
  <c r="AQ30" i="31"/>
  <c r="AP30" i="31"/>
  <c r="AO30" i="31"/>
  <c r="AN30" i="31"/>
  <c r="AC30" i="31"/>
  <c r="AB30" i="31"/>
  <c r="AA30" i="31"/>
  <c r="Z30" i="31"/>
  <c r="Y30" i="31"/>
  <c r="AR29" i="31"/>
  <c r="AQ29" i="31"/>
  <c r="AP29" i="31"/>
  <c r="AO29" i="31"/>
  <c r="AN29" i="31"/>
  <c r="AC29" i="31"/>
  <c r="AB29" i="31"/>
  <c r="AA29" i="31"/>
  <c r="Z29" i="31"/>
  <c r="Y29" i="31"/>
  <c r="Y28" i="31"/>
  <c r="AR27" i="31"/>
  <c r="AQ27" i="31"/>
  <c r="AP27" i="31"/>
  <c r="AO27" i="31"/>
  <c r="AN27" i="31"/>
  <c r="AC27" i="31"/>
  <c r="AB27" i="31"/>
  <c r="AA27" i="31"/>
  <c r="Z27" i="31"/>
  <c r="Y27" i="31"/>
  <c r="AR25" i="31"/>
  <c r="AQ25" i="31"/>
  <c r="AP25" i="31"/>
  <c r="AO25" i="31"/>
  <c r="AN25" i="31"/>
  <c r="AC25" i="31"/>
  <c r="AB25" i="31"/>
  <c r="AA25" i="31"/>
  <c r="Z25" i="31"/>
  <c r="Y25" i="31"/>
  <c r="AR24" i="31"/>
  <c r="AQ24" i="31"/>
  <c r="AP24" i="31"/>
  <c r="AO24" i="31"/>
  <c r="AN24" i="31"/>
  <c r="AC24" i="31"/>
  <c r="AB24" i="31"/>
  <c r="AA24" i="31"/>
  <c r="Z24" i="31"/>
  <c r="Y24" i="31"/>
  <c r="Y22" i="31"/>
  <c r="Y20" i="31"/>
  <c r="AR19" i="31"/>
  <c r="AQ19" i="31"/>
  <c r="AP19" i="31"/>
  <c r="AO19" i="31"/>
  <c r="AN19" i="31"/>
  <c r="AC19" i="31"/>
  <c r="AB19" i="31"/>
  <c r="AA19" i="31"/>
  <c r="Z19" i="31"/>
  <c r="Y19" i="31"/>
  <c r="Y18" i="31"/>
  <c r="AR17" i="31"/>
  <c r="AQ17" i="31"/>
  <c r="AP17" i="31"/>
  <c r="AO17" i="31"/>
  <c r="AN17" i="31"/>
  <c r="AC17" i="31"/>
  <c r="AB17" i="31"/>
  <c r="AA17" i="31"/>
  <c r="Z17" i="31"/>
  <c r="Y17" i="31"/>
  <c r="AR15" i="31"/>
  <c r="AQ15" i="31"/>
  <c r="AP15" i="31"/>
  <c r="AO15" i="31"/>
  <c r="AN15" i="31"/>
  <c r="AC15" i="31"/>
  <c r="AB15" i="31"/>
  <c r="AA15" i="31"/>
  <c r="Z15" i="31"/>
  <c r="Y15" i="31"/>
  <c r="AR13" i="31"/>
  <c r="AQ13" i="31"/>
  <c r="AP13" i="31"/>
  <c r="AO13" i="31"/>
  <c r="AN13" i="31"/>
  <c r="AC13" i="31"/>
  <c r="AB13" i="31"/>
  <c r="AA13" i="31"/>
  <c r="Z13" i="31"/>
  <c r="Y13" i="31"/>
  <c r="AR12" i="31"/>
  <c r="AQ12" i="31"/>
  <c r="AP12" i="31"/>
  <c r="AO12" i="31"/>
  <c r="AN12" i="31"/>
  <c r="AC12" i="31"/>
  <c r="AB12" i="31"/>
  <c r="AA12" i="31"/>
  <c r="Z12" i="31"/>
  <c r="Y12" i="31"/>
  <c r="E11" i="31"/>
  <c r="E10" i="31"/>
  <c r="AR9" i="31"/>
  <c r="AQ9" i="31"/>
  <c r="AP9" i="31"/>
  <c r="AO9" i="31"/>
  <c r="AN9" i="31"/>
  <c r="AC9" i="31"/>
  <c r="AB9" i="31"/>
  <c r="AA9" i="31"/>
  <c r="Z9" i="31"/>
  <c r="Y9" i="31"/>
  <c r="AR8" i="31"/>
  <c r="AQ8" i="31"/>
  <c r="AP8" i="31"/>
  <c r="AO8" i="31"/>
  <c r="AN8" i="31"/>
  <c r="AC8" i="31"/>
  <c r="AB8" i="31"/>
  <c r="AA8" i="31"/>
  <c r="Z8" i="31"/>
  <c r="Y8" i="31"/>
  <c r="AR7" i="31"/>
  <c r="AQ7" i="31"/>
  <c r="AP7" i="31"/>
  <c r="AO7" i="31"/>
  <c r="AN7" i="31"/>
  <c r="AC7" i="31"/>
  <c r="AB7" i="31"/>
  <c r="AA7" i="31"/>
  <c r="Z7" i="31"/>
  <c r="Y7" i="31"/>
  <c r="AR5" i="31"/>
  <c r="AQ5" i="31"/>
  <c r="AP5" i="31"/>
  <c r="AO5" i="31"/>
  <c r="AN5" i="31"/>
  <c r="AC5" i="31"/>
  <c r="AB5" i="31"/>
  <c r="AA5" i="31"/>
  <c r="Z5" i="31"/>
  <c r="Y5" i="31"/>
  <c r="AR4" i="31"/>
  <c r="AQ4" i="31"/>
  <c r="AP4" i="31"/>
  <c r="AO4" i="31"/>
  <c r="AN4" i="31"/>
  <c r="AC4" i="31"/>
  <c r="AB4" i="31"/>
  <c r="AA4" i="31"/>
  <c r="Z4" i="31"/>
  <c r="Y4" i="31"/>
</calcChain>
</file>

<file path=xl/sharedStrings.xml><?xml version="1.0" encoding="utf-8"?>
<sst xmlns="http://schemas.openxmlformats.org/spreadsheetml/2006/main" count="561" uniqueCount="358">
  <si>
    <t>Contractor</t>
  </si>
  <si>
    <t>Financial Broker</t>
  </si>
  <si>
    <t>Physical Landlord</t>
  </si>
  <si>
    <t>Financial Landlord</t>
  </si>
  <si>
    <t>Financial Trader</t>
  </si>
  <si>
    <t>Aorere Resources</t>
  </si>
  <si>
    <t>IP Broker</t>
  </si>
  <si>
    <t>Intellectual Landlord</t>
  </si>
  <si>
    <t>Code</t>
  </si>
  <si>
    <t>Issuer</t>
  </si>
  <si>
    <t>ABA</t>
  </si>
  <si>
    <t>Abano Healthcare Group</t>
  </si>
  <si>
    <t>AIA</t>
  </si>
  <si>
    <t>Auckland Intl Airport</t>
  </si>
  <si>
    <t>AIR</t>
  </si>
  <si>
    <t>Air New Zealand</t>
  </si>
  <si>
    <t>ALF</t>
  </si>
  <si>
    <t>Allied Farmers</t>
  </si>
  <si>
    <t>AMP</t>
  </si>
  <si>
    <t>ANZ</t>
  </si>
  <si>
    <t>AOR</t>
  </si>
  <si>
    <t>APA</t>
  </si>
  <si>
    <t>Asia Pacific Units</t>
  </si>
  <si>
    <t>APN</t>
  </si>
  <si>
    <t>ARG</t>
  </si>
  <si>
    <t>Argosy</t>
  </si>
  <si>
    <t>ARV</t>
  </si>
  <si>
    <t>ARV Ltd (NS) Ords</t>
  </si>
  <si>
    <t>ASB Capital Preference</t>
  </si>
  <si>
    <t>ASD</t>
  </si>
  <si>
    <t>AusDividend Units</t>
  </si>
  <si>
    <t>ASF</t>
  </si>
  <si>
    <t>AusFinancials Units</t>
  </si>
  <si>
    <t>ASP</t>
  </si>
  <si>
    <t>AusProperty Units</t>
  </si>
  <si>
    <t>ASR</t>
  </si>
  <si>
    <t>AusResources Units</t>
  </si>
  <si>
    <t>ATM</t>
  </si>
  <si>
    <t>a2 Milk</t>
  </si>
  <si>
    <t>AUG</t>
  </si>
  <si>
    <t>Augusta Ordinary Shares</t>
  </si>
  <si>
    <t>AWF</t>
  </si>
  <si>
    <t>AWF Group</t>
  </si>
  <si>
    <t>AWK</t>
  </si>
  <si>
    <t>Airwork Holdings Limited</t>
  </si>
  <si>
    <t>BGR</t>
  </si>
  <si>
    <t>Briscoe Group</t>
  </si>
  <si>
    <t>BIL</t>
  </si>
  <si>
    <t>Bethunes Investments</t>
  </si>
  <si>
    <t>BLT</t>
  </si>
  <si>
    <t>BLIS Technologies</t>
  </si>
  <si>
    <t>BRM</t>
  </si>
  <si>
    <t>Barramundi</t>
  </si>
  <si>
    <t>CAV</t>
  </si>
  <si>
    <t>Cavalier Corporation</t>
  </si>
  <si>
    <t>CDI</t>
  </si>
  <si>
    <t>CDL Investments NZ</t>
  </si>
  <si>
    <t>CEN</t>
  </si>
  <si>
    <t>Contact Energy</t>
  </si>
  <si>
    <t>CMO</t>
  </si>
  <si>
    <t>Colonial Motor Co</t>
  </si>
  <si>
    <t>CNU</t>
  </si>
  <si>
    <t>Chorus Limited</t>
  </si>
  <si>
    <t>COA</t>
  </si>
  <si>
    <t>CVT</t>
  </si>
  <si>
    <t>Comvita</t>
  </si>
  <si>
    <t>DGL</t>
  </si>
  <si>
    <t>Delegat Group</t>
  </si>
  <si>
    <t>DIL</t>
  </si>
  <si>
    <t>DIV</t>
  </si>
  <si>
    <t>NZDividend Units</t>
  </si>
  <si>
    <t>DNZ</t>
  </si>
  <si>
    <t>DNZ Property</t>
  </si>
  <si>
    <t>EBO</t>
  </si>
  <si>
    <t>Ebos Group</t>
  </si>
  <si>
    <t>EMF</t>
  </si>
  <si>
    <t>Emerging Units</t>
  </si>
  <si>
    <t>ERD</t>
  </si>
  <si>
    <t>EROAD Ltd Ords</t>
  </si>
  <si>
    <t>EUF</t>
  </si>
  <si>
    <t>Europe Units</t>
  </si>
  <si>
    <t>EVO</t>
  </si>
  <si>
    <t>EVO Ltd Ords</t>
  </si>
  <si>
    <t>FBU</t>
  </si>
  <si>
    <t>Fletcher Building</t>
  </si>
  <si>
    <t>FIN</t>
  </si>
  <si>
    <t>Finzsoft Solutions</t>
  </si>
  <si>
    <t>FLI</t>
  </si>
  <si>
    <t>Fliway Group Limited</t>
  </si>
  <si>
    <t>FNZ</t>
  </si>
  <si>
    <t>SmartFONZ</t>
  </si>
  <si>
    <t>FPH</t>
  </si>
  <si>
    <t>F&amp;P Healthcare Corp</t>
  </si>
  <si>
    <t>FRE</t>
  </si>
  <si>
    <t>Freightways</t>
  </si>
  <si>
    <t>FSF</t>
  </si>
  <si>
    <t>Fonterra Fund Units</t>
  </si>
  <si>
    <t>GMT</t>
  </si>
  <si>
    <t>Goodman Property Trust</t>
  </si>
  <si>
    <t>GNE</t>
  </si>
  <si>
    <t>Genesis Energy Limited</t>
  </si>
  <si>
    <t>GTK</t>
  </si>
  <si>
    <t>Gentrack Group Limited</t>
  </si>
  <si>
    <t>GXH</t>
  </si>
  <si>
    <t>Green Cross Health</t>
  </si>
  <si>
    <t>HBY</t>
  </si>
  <si>
    <t>Hellaby Holdings</t>
  </si>
  <si>
    <t>HLG</t>
  </si>
  <si>
    <t>Hallenstein Glasson Hdgs</t>
  </si>
  <si>
    <t>HNZ</t>
  </si>
  <si>
    <t>HeartlandNZ</t>
  </si>
  <si>
    <t>IFT</t>
  </si>
  <si>
    <t>Infratil</t>
  </si>
  <si>
    <t>IKE</t>
  </si>
  <si>
    <t>ikeGPS Group Limited</t>
  </si>
  <si>
    <t>IQE</t>
  </si>
  <si>
    <t>Intueri Education Group</t>
  </si>
  <si>
    <t>KFL</t>
  </si>
  <si>
    <t>Kingfish</t>
  </si>
  <si>
    <t>KMD</t>
  </si>
  <si>
    <t>Kathmandu</t>
  </si>
  <si>
    <t>KPG</t>
  </si>
  <si>
    <t>KPG Limited Ords</t>
  </si>
  <si>
    <t>KRK</t>
  </si>
  <si>
    <t>Kirkcaldie &amp; Stains</t>
  </si>
  <si>
    <t>MAD</t>
  </si>
  <si>
    <t>Energy Mad Ordinary</t>
  </si>
  <si>
    <t>MCK</t>
  </si>
  <si>
    <t>Millen'm &amp; Copth Hotels</t>
  </si>
  <si>
    <t>MDZ</t>
  </si>
  <si>
    <t>SmartMIDZ</t>
  </si>
  <si>
    <t>MEL</t>
  </si>
  <si>
    <t>Meridian Ordinary Shares</t>
  </si>
  <si>
    <t>MET</t>
  </si>
  <si>
    <t>Metlifecare</t>
  </si>
  <si>
    <t>MFT</t>
  </si>
  <si>
    <t>Mainfreight</t>
  </si>
  <si>
    <t>MGL</t>
  </si>
  <si>
    <t>Mercer Group</t>
  </si>
  <si>
    <t>MHI</t>
  </si>
  <si>
    <t>Michael Hill Intl</t>
  </si>
  <si>
    <t>MLN</t>
  </si>
  <si>
    <t>Marlin</t>
  </si>
  <si>
    <t>MMH</t>
  </si>
  <si>
    <t>Marsden Maritime Holdings</t>
  </si>
  <si>
    <t>MOA</t>
  </si>
  <si>
    <t>Moa Group Limited</t>
  </si>
  <si>
    <t>MPG</t>
  </si>
  <si>
    <t>Metro Performance Glass</t>
  </si>
  <si>
    <t>MRP</t>
  </si>
  <si>
    <t>Mighty River Power</t>
  </si>
  <si>
    <t>MVN</t>
  </si>
  <si>
    <t>Methven</t>
  </si>
  <si>
    <t>MZY</t>
  </si>
  <si>
    <t>SmartMOZY</t>
  </si>
  <si>
    <t>NPT</t>
  </si>
  <si>
    <t>NPX</t>
  </si>
  <si>
    <t>Nuplex Industries</t>
  </si>
  <si>
    <t>NTL</t>
  </si>
  <si>
    <t>New Talisman Gold Mines</t>
  </si>
  <si>
    <t>NWF</t>
  </si>
  <si>
    <t>NZ Windfarms</t>
  </si>
  <si>
    <t>NZF</t>
  </si>
  <si>
    <t>NZ Finance Holdings</t>
  </si>
  <si>
    <t>NZO</t>
  </si>
  <si>
    <t>New Zealand Oil &amp; Gas</t>
  </si>
  <si>
    <t>NZR</t>
  </si>
  <si>
    <t>NZ Refining Co</t>
  </si>
  <si>
    <t>NZX</t>
  </si>
  <si>
    <t>New Zealand Exchange</t>
  </si>
  <si>
    <t>OGC</t>
  </si>
  <si>
    <t>OHE</t>
  </si>
  <si>
    <t>Orion Hlth Grp Ltd Ords</t>
  </si>
  <si>
    <t>OIC</t>
  </si>
  <si>
    <t>OPUS Ordinary Shares</t>
  </si>
  <si>
    <t>OZY</t>
  </si>
  <si>
    <t>SmartOZZY</t>
  </si>
  <si>
    <t>PAY</t>
  </si>
  <si>
    <t>Pushpay Holdings Ltd Ord</t>
  </si>
  <si>
    <t>PCT</t>
  </si>
  <si>
    <t>Precinct Properties</t>
  </si>
  <si>
    <t>PEB</t>
  </si>
  <si>
    <t>Pacific Edge</t>
  </si>
  <si>
    <t>PFI</t>
  </si>
  <si>
    <t>Property For Industry</t>
  </si>
  <si>
    <t>PGC</t>
  </si>
  <si>
    <t>Pyne Gould Corp</t>
  </si>
  <si>
    <t>PGW</t>
  </si>
  <si>
    <t>PGG Wrightson</t>
  </si>
  <si>
    <t>PIL</t>
  </si>
  <si>
    <t>Promisia</t>
  </si>
  <si>
    <t>POT</t>
  </si>
  <si>
    <t>Port of Tauranga</t>
  </si>
  <si>
    <t>PPL</t>
  </si>
  <si>
    <t>Pumpkin Patch</t>
  </si>
  <si>
    <t>RAK</t>
  </si>
  <si>
    <t>Rakon</t>
  </si>
  <si>
    <t>RBC</t>
  </si>
  <si>
    <t>RBD</t>
  </si>
  <si>
    <t>Restaurant Brands NZ</t>
  </si>
  <si>
    <t>RYM</t>
  </si>
  <si>
    <t>Ryman Healthcare</t>
  </si>
  <si>
    <t>SAN</t>
  </si>
  <si>
    <t>Sanford</t>
  </si>
  <si>
    <t>SCL</t>
  </si>
  <si>
    <t>Scales Corporation</t>
  </si>
  <si>
    <t>SCT</t>
  </si>
  <si>
    <t>Scott Technology</t>
  </si>
  <si>
    <t>SCY</t>
  </si>
  <si>
    <t>Smiths City Group</t>
  </si>
  <si>
    <t>SEA</t>
  </si>
  <si>
    <t>SEADRAGON</t>
  </si>
  <si>
    <t>SEK</t>
  </si>
  <si>
    <t>Seeka Kiwifruit Inds</t>
  </si>
  <si>
    <t>SKC</t>
  </si>
  <si>
    <t>SKYCITY Entertainment</t>
  </si>
  <si>
    <t>SKL</t>
  </si>
  <si>
    <t>Skellerup Holdings</t>
  </si>
  <si>
    <t>SKO</t>
  </si>
  <si>
    <t>Serko Limited</t>
  </si>
  <si>
    <t>SKT</t>
  </si>
  <si>
    <t>SKYTV</t>
  </si>
  <si>
    <t>SLG</t>
  </si>
  <si>
    <t>Sealegs Corporation</t>
  </si>
  <si>
    <t>SLI</t>
  </si>
  <si>
    <t>SLI Systems Ltd Shares</t>
  </si>
  <si>
    <t>SML</t>
  </si>
  <si>
    <t>Synlait Milk Limited</t>
  </si>
  <si>
    <t>SPK</t>
  </si>
  <si>
    <t>Spark NZ Ltd Ords</t>
  </si>
  <si>
    <t>SPN</t>
  </si>
  <si>
    <t>South Port NZ</t>
  </si>
  <si>
    <t>SPY</t>
  </si>
  <si>
    <t>SMARTPAY</t>
  </si>
  <si>
    <t>STU</t>
  </si>
  <si>
    <t>Steel &amp; Tube Holdings</t>
  </si>
  <si>
    <t>SUM</t>
  </si>
  <si>
    <t>Summerset Group Holdings</t>
  </si>
  <si>
    <t>TEN</t>
  </si>
  <si>
    <t>TGG</t>
  </si>
  <si>
    <t>T&amp;G Global Ltd Ord Shares</t>
  </si>
  <si>
    <t>THL</t>
  </si>
  <si>
    <t>Tourism Holdings</t>
  </si>
  <si>
    <t>TIL</t>
  </si>
  <si>
    <t>Trilogy</t>
  </si>
  <si>
    <t>TLS</t>
  </si>
  <si>
    <t>TME</t>
  </si>
  <si>
    <t>Trade Me Group Limited</t>
  </si>
  <si>
    <t>TNR</t>
  </si>
  <si>
    <t>Turners Ltd Ord Shares</t>
  </si>
  <si>
    <t>TNZ</t>
  </si>
  <si>
    <t>SmartTENZ</t>
  </si>
  <si>
    <t>TPW</t>
  </si>
  <si>
    <t>Trustpower</t>
  </si>
  <si>
    <t>TRS</t>
  </si>
  <si>
    <t>Training Solutions Plus</t>
  </si>
  <si>
    <t>TTK</t>
  </si>
  <si>
    <t>TeamTalk</t>
  </si>
  <si>
    <t>TWF</t>
  </si>
  <si>
    <t>Total World Units</t>
  </si>
  <si>
    <t>TWR</t>
  </si>
  <si>
    <t>Tower</t>
  </si>
  <si>
    <t>USF</t>
  </si>
  <si>
    <t>US 500 Units</t>
  </si>
  <si>
    <t>USG</t>
  </si>
  <si>
    <t>US Growth Units</t>
  </si>
  <si>
    <t>USM</t>
  </si>
  <si>
    <t>US Mid Cap Units</t>
  </si>
  <si>
    <t>USS</t>
  </si>
  <si>
    <t>US Small Cap Units</t>
  </si>
  <si>
    <t>USV</t>
  </si>
  <si>
    <t>US Value Units</t>
  </si>
  <si>
    <t>VCT</t>
  </si>
  <si>
    <t>Vector Ltd Ordinary</t>
  </si>
  <si>
    <t>VGL</t>
  </si>
  <si>
    <t>Vista Group Ltd Ords</t>
  </si>
  <si>
    <t>VHP</t>
  </si>
  <si>
    <t>VITAL HEALTH</t>
  </si>
  <si>
    <t>VIL</t>
  </si>
  <si>
    <t>Veritas Investments</t>
  </si>
  <si>
    <t>WBC</t>
  </si>
  <si>
    <t>WDT</t>
  </si>
  <si>
    <t>Wellington Drive Tech</t>
  </si>
  <si>
    <t>WHS</t>
  </si>
  <si>
    <t>The Warehouse Group</t>
  </si>
  <si>
    <t>WYN</t>
  </si>
  <si>
    <t>Wynyard Ordinary Shares</t>
  </si>
  <si>
    <t>XRO</t>
  </si>
  <si>
    <t>XERO</t>
  </si>
  <si>
    <t>ZEL</t>
  </si>
  <si>
    <t>Z Energy Ltd Ords</t>
  </si>
  <si>
    <t>Biz Model</t>
  </si>
  <si>
    <t>Physical Broker</t>
  </si>
  <si>
    <t>Manufacturer</t>
  </si>
  <si>
    <t>Wholesaler / Retailer</t>
  </si>
  <si>
    <t>Human Broker</t>
  </si>
  <si>
    <t>EBITDA
2011</t>
  </si>
  <si>
    <t>EBITDA
2012</t>
  </si>
  <si>
    <t>EBITDA
2013</t>
  </si>
  <si>
    <t>EBITDA
2014</t>
  </si>
  <si>
    <t>EBITDA
2015</t>
  </si>
  <si>
    <t>Net Income
2011</t>
  </si>
  <si>
    <t>Net Income
2012</t>
  </si>
  <si>
    <t>Net Income
2013</t>
  </si>
  <si>
    <t>Net Income
2014</t>
  </si>
  <si>
    <t>Net Income
2015</t>
  </si>
  <si>
    <t>Total Assets
2011</t>
  </si>
  <si>
    <t>Total Assets
2012</t>
  </si>
  <si>
    <t>Total Assets
2013</t>
  </si>
  <si>
    <t>Total Assets
2014</t>
  </si>
  <si>
    <t>Total Assets
2015</t>
  </si>
  <si>
    <t>??</t>
  </si>
  <si>
    <t>N/A</t>
  </si>
  <si>
    <t>184,70</t>
  </si>
  <si>
    <t>?</t>
  </si>
  <si>
    <t>AMP (AUD)</t>
  </si>
  <si>
    <t>ANZ Banking Group (AUD)</t>
  </si>
  <si>
    <t>APN News &amp; Media (AUD)</t>
  </si>
  <si>
    <t>Coats Group plc Ord Share (GBP)</t>
  </si>
  <si>
    <t>DILIGENT Ordinary Shares (USD)</t>
  </si>
  <si>
    <t>NewOceana (USD)</t>
  </si>
  <si>
    <t>Rubicon (USD)</t>
  </si>
  <si>
    <t>Tenon Ordinary (USD)</t>
  </si>
  <si>
    <t>Telstra Corp (AUD)</t>
  </si>
  <si>
    <t>Westpac Banking Corp (AUD)</t>
  </si>
  <si>
    <t>ASB</t>
  </si>
  <si>
    <t>ROA 2015</t>
  </si>
  <si>
    <t>ROA 2014</t>
  </si>
  <si>
    <t>ROA 2013</t>
  </si>
  <si>
    <t>ROA 2012</t>
  </si>
  <si>
    <t>ROA 2011</t>
  </si>
  <si>
    <t># Shares (000) 2015</t>
  </si>
  <si>
    <t># Shares (000) 2014</t>
  </si>
  <si>
    <t># Shares (000) 2013</t>
  </si>
  <si>
    <t># Shares (000) 2011</t>
  </si>
  <si>
    <t># Shares (000) 2012</t>
  </si>
  <si>
    <t>$ Price of Share 2015</t>
  </si>
  <si>
    <t>$ Price of Share 2014</t>
  </si>
  <si>
    <t>Market Val 2015</t>
  </si>
  <si>
    <t>Market Val 2014</t>
  </si>
  <si>
    <t>Market Val 2013</t>
  </si>
  <si>
    <t>Market Val 2012</t>
  </si>
  <si>
    <t>Market Val 2011</t>
  </si>
  <si>
    <t>Gross Sharelholder Return 2015</t>
  </si>
  <si>
    <t>Gross Sharelholder Return 2014</t>
  </si>
  <si>
    <t>Gross Sharelholder Return 2012</t>
  </si>
  <si>
    <t>Gross Sharelholder Return 2011</t>
  </si>
  <si>
    <t>Gross Sharelholder Return 2010</t>
  </si>
  <si>
    <t>Gross Sharelholder Return 2009</t>
  </si>
  <si>
    <t>Gross Sharelholder Return 2008</t>
  </si>
  <si>
    <t>Gross Sharelholder Return 2007</t>
  </si>
  <si>
    <t>Gross Sharelholder Return 2006</t>
  </si>
  <si>
    <t>Gross Sharelholder Return 2005</t>
  </si>
  <si>
    <t>Total Revenue
2015 ($'000)</t>
  </si>
  <si>
    <t>Total Revenue
2014 ($'000)</t>
  </si>
  <si>
    <t>Total Revenue
2013 ($'000)</t>
  </si>
  <si>
    <t>Total Revenue
2012 ($'000)</t>
  </si>
  <si>
    <t>Total Revenue
2011 ($'000)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</si>
</sst>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17CB0"/>
        <bgColor indexed="64"/>
      </patternFill>
    </fill>
    <fill>
      <patternFill patternType="solid">
        <fgColor rgb="FFDECF3F"/>
        <bgColor indexed="64"/>
      </patternFill>
    </fill>
    <fill>
      <patternFill patternType="solid">
        <fgColor rgb="FFFAA43A"/>
        <bgColor indexed="64"/>
      </patternFill>
    </fill>
    <fill>
      <patternFill patternType="solid">
        <fgColor rgb="FF9D722A"/>
        <bgColor indexed="64"/>
      </patternFill>
    </fill>
    <fill>
      <patternFill patternType="solid">
        <fgColor rgb="FF7B3A96"/>
        <bgColor indexed="64"/>
      </patternFill>
    </fill>
    <fill>
      <patternFill patternType="solid">
        <fgColor rgb="FFB276B2"/>
        <bgColor indexed="64"/>
      </patternFill>
    </fill>
    <fill>
      <patternFill patternType="solid">
        <fgColor rgb="FF5DA5DA"/>
        <bgColor indexed="64"/>
      </patternFill>
    </fill>
    <fill>
      <patternFill patternType="solid">
        <fgColor rgb="FF60BD68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46C3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6">
    <xf numFmtId="0" fontId="0" fillId="0" borderId="0" xfId="0"/>
    <xf numFmtId="3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4" fillId="7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11" borderId="1" xfId="1" applyFont="1" applyFill="1" applyBorder="1" applyAlignment="1">
      <alignment horizontal="left" vertical="center"/>
    </xf>
    <xf numFmtId="0" fontId="3" fillId="8" borderId="1" xfId="1" applyFont="1" applyFill="1" applyBorder="1" applyAlignment="1">
      <alignment horizontal="left" vertical="center"/>
    </xf>
    <xf numFmtId="0" fontId="4" fillId="6" borderId="1" xfId="1" applyFont="1" applyFill="1" applyBorder="1" applyAlignment="1">
      <alignment horizontal="left" vertical="center"/>
    </xf>
    <xf numFmtId="0" fontId="4" fillId="9" borderId="1" xfId="1" applyFont="1" applyFill="1" applyBorder="1" applyAlignment="1">
      <alignment horizontal="left" vertical="center"/>
    </xf>
    <xf numFmtId="0" fontId="3" fillId="13" borderId="1" xfId="1" applyFont="1" applyFill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/>
    </xf>
    <xf numFmtId="0" fontId="4" fillId="10" borderId="1" xfId="1" applyFont="1" applyFill="1" applyBorder="1" applyAlignment="1">
      <alignment horizontal="left" vertical="center"/>
    </xf>
    <xf numFmtId="0" fontId="3" fillId="12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4" fillId="5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3" fontId="4" fillId="0" borderId="1" xfId="1" applyNumberFormat="1" applyFont="1" applyFill="1" applyBorder="1" applyAlignment="1">
      <alignment horizontal="left" vertical="center"/>
    </xf>
    <xf numFmtId="10" fontId="4" fillId="0" borderId="1" xfId="2" applyNumberFormat="1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top"/>
    </xf>
    <xf numFmtId="10" fontId="4" fillId="0" borderId="1" xfId="0" applyNumberFormat="1" applyFont="1" applyFill="1" applyBorder="1" applyAlignment="1">
      <alignment horizontal="right" vertical="center" wrapText="1"/>
    </xf>
    <xf numFmtId="10" fontId="4" fillId="0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17CB0"/>
      <color rgb="FF9D722A"/>
      <color rgb="FFDECF3F"/>
      <color rgb="FF5DA5DA"/>
      <color rgb="FF046C33"/>
      <color rgb="FFB276B2"/>
      <color rgb="FFFAA43A"/>
      <color rgb="FF7B3A96"/>
      <color rgb="FF60BD68"/>
      <color rgb="FF05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companyresearch.nzx.com.helicon.vuw.ac.nz/deep_ar/index.php?pageid=live_ratios&amp;CODE=NZSX&amp;s=2&amp;o=desc" TargetMode="External"/><Relationship Id="rId13" Type="http://schemas.openxmlformats.org/officeDocument/2006/relationships/hyperlink" Target="http://companyresearch.nzx.com.helicon.vuw.ac.nz/deep_ar/index.php?pageid=live_ratios&amp;CODE=NZSX&amp;s=5&amp;o=asc" TargetMode="External"/><Relationship Id="rId18" Type="http://schemas.openxmlformats.org/officeDocument/2006/relationships/hyperlink" Target="http://companyresearch.nzx.com.helicon.vuw.ac.nz/deep_ar/index.php?pageid=live_ratios&amp;CODE=NZSX&amp;s=7&amp;o=desc" TargetMode="External"/><Relationship Id="rId26" Type="http://schemas.openxmlformats.org/officeDocument/2006/relationships/hyperlink" Target="http://companyresearch.nzx.com.helicon.vuw.ac.nz/deep_ar/index.php?pageid=live_ratios&amp;CODE=NZSX&amp;s=11&amp;o=desc" TargetMode="External"/><Relationship Id="rId3" Type="http://schemas.openxmlformats.org/officeDocument/2006/relationships/hyperlink" Target="http://companyresearch.nzx.com.helicon.vuw.ac.nz/deep_ar/index.php?pageid=live_ratios&amp;CODE=NZSX&amp;s=0&amp;o=desc" TargetMode="External"/><Relationship Id="rId21" Type="http://schemas.openxmlformats.org/officeDocument/2006/relationships/hyperlink" Target="http://companyresearch.nzx.com.helicon.vuw.ac.nz/deep_ar/index.php?pageid=live_ratios&amp;CODE=NZSX&amp;s=9&amp;o=asc" TargetMode="External"/><Relationship Id="rId7" Type="http://schemas.openxmlformats.org/officeDocument/2006/relationships/hyperlink" Target="http://companyresearch.nzx.com.helicon.vuw.ac.nz/deep_ar/index.php?pageid=live_ratios&amp;CODE=NZSX&amp;s=2&amp;o=asc" TargetMode="External"/><Relationship Id="rId12" Type="http://schemas.openxmlformats.org/officeDocument/2006/relationships/hyperlink" Target="http://companyresearch.nzx.com.helicon.vuw.ac.nz/deep_ar/index.php?pageid=live_ratios&amp;CODE=NZSX&amp;s=4&amp;o=desc" TargetMode="External"/><Relationship Id="rId17" Type="http://schemas.openxmlformats.org/officeDocument/2006/relationships/hyperlink" Target="http://companyresearch.nzx.com.helicon.vuw.ac.nz/deep_ar/index.php?pageid=live_ratios&amp;CODE=NZSX&amp;s=7&amp;o=asc" TargetMode="External"/><Relationship Id="rId25" Type="http://schemas.openxmlformats.org/officeDocument/2006/relationships/hyperlink" Target="http://companyresearch.nzx.com.helicon.vuw.ac.nz/deep_ar/index.php?pageid=live_ratios&amp;CODE=NZSX&amp;s=11&amp;o=asc" TargetMode="External"/><Relationship Id="rId2" Type="http://schemas.openxmlformats.org/officeDocument/2006/relationships/image" Target="../media/image1.gif"/><Relationship Id="rId16" Type="http://schemas.openxmlformats.org/officeDocument/2006/relationships/hyperlink" Target="http://companyresearch.nzx.com.helicon.vuw.ac.nz/deep_ar/index.php?pageid=live_ratios&amp;CODE=NZSX&amp;s=6&amp;o=desc" TargetMode="External"/><Relationship Id="rId20" Type="http://schemas.openxmlformats.org/officeDocument/2006/relationships/hyperlink" Target="http://companyresearch.nzx.com.helicon.vuw.ac.nz/deep_ar/index.php?pageid=live_ratios&amp;CODE=NZSX&amp;s=8&amp;o=desc" TargetMode="External"/><Relationship Id="rId29" Type="http://schemas.openxmlformats.org/officeDocument/2006/relationships/hyperlink" Target="http://companyresearch.nzx.com.helicon.vuw.ac.nz/deep_ar/index.php?pageid=live_ratios&amp;CODE=NZSX&amp;s=13&amp;o=asc" TargetMode="External"/><Relationship Id="rId1" Type="http://schemas.openxmlformats.org/officeDocument/2006/relationships/hyperlink" Target="http://companyresearch.nzx.com.helicon.vuw.ac.nz/deep_ar/index.php?pageid=live_ratios&amp;CODE=NZSX&amp;s=0&amp;o=asc" TargetMode="External"/><Relationship Id="rId6" Type="http://schemas.openxmlformats.org/officeDocument/2006/relationships/hyperlink" Target="http://companyresearch.nzx.com.helicon.vuw.ac.nz/deep_ar/index.php?pageid=live_ratios&amp;CODE=NZSX&amp;s=1&amp;o=desc" TargetMode="External"/><Relationship Id="rId11" Type="http://schemas.openxmlformats.org/officeDocument/2006/relationships/hyperlink" Target="http://companyresearch.nzx.com.helicon.vuw.ac.nz/deep_ar/index.php?pageid=live_ratios&amp;CODE=NZSX&amp;s=4&amp;o=asc" TargetMode="External"/><Relationship Id="rId24" Type="http://schemas.openxmlformats.org/officeDocument/2006/relationships/hyperlink" Target="http://companyresearch.nzx.com.helicon.vuw.ac.nz/deep_ar/index.php?pageid=live_ratios&amp;CODE=NZSX&amp;s=10&amp;o=desc" TargetMode="External"/><Relationship Id="rId32" Type="http://schemas.openxmlformats.org/officeDocument/2006/relationships/hyperlink" Target="http://companyresearch.nzx.com.helicon.vuw.ac.nz/deep_ar/index.php?pageid=live_ratios&amp;CODE=NZSX&amp;s=14&amp;o=desc" TargetMode="External"/><Relationship Id="rId5" Type="http://schemas.openxmlformats.org/officeDocument/2006/relationships/hyperlink" Target="http://companyresearch.nzx.com.helicon.vuw.ac.nz/deep_ar/index.php?pageid=live_ratios&amp;CODE=NZSX&amp;s=1&amp;o=asc" TargetMode="External"/><Relationship Id="rId15" Type="http://schemas.openxmlformats.org/officeDocument/2006/relationships/hyperlink" Target="http://companyresearch.nzx.com.helicon.vuw.ac.nz/deep_ar/index.php?pageid=live_ratios&amp;CODE=NZSX&amp;s=6&amp;o=asc" TargetMode="External"/><Relationship Id="rId23" Type="http://schemas.openxmlformats.org/officeDocument/2006/relationships/hyperlink" Target="http://companyresearch.nzx.com.helicon.vuw.ac.nz/deep_ar/index.php?pageid=live_ratios&amp;CODE=NZSX&amp;s=10&amp;o=asc" TargetMode="External"/><Relationship Id="rId28" Type="http://schemas.openxmlformats.org/officeDocument/2006/relationships/hyperlink" Target="http://companyresearch.nzx.com.helicon.vuw.ac.nz/deep_ar/index.php?pageid=live_ratios&amp;CODE=NZSX&amp;s=12&amp;o=desc" TargetMode="External"/><Relationship Id="rId10" Type="http://schemas.openxmlformats.org/officeDocument/2006/relationships/hyperlink" Target="http://companyresearch.nzx.com.helicon.vuw.ac.nz/deep_ar/index.php?pageid=live_ratios&amp;CODE=NZSX&amp;s=3&amp;o=desc" TargetMode="External"/><Relationship Id="rId19" Type="http://schemas.openxmlformats.org/officeDocument/2006/relationships/hyperlink" Target="http://companyresearch.nzx.com.helicon.vuw.ac.nz/deep_ar/index.php?pageid=live_ratios&amp;CODE=NZSX&amp;s=8&amp;o=asc" TargetMode="External"/><Relationship Id="rId31" Type="http://schemas.openxmlformats.org/officeDocument/2006/relationships/hyperlink" Target="http://companyresearch.nzx.com.helicon.vuw.ac.nz/deep_ar/index.php?pageid=live_ratios&amp;CODE=NZSX&amp;s=14&amp;o=asc" TargetMode="External"/><Relationship Id="rId4" Type="http://schemas.openxmlformats.org/officeDocument/2006/relationships/image" Target="../media/image2.gif"/><Relationship Id="rId9" Type="http://schemas.openxmlformats.org/officeDocument/2006/relationships/hyperlink" Target="http://companyresearch.nzx.com.helicon.vuw.ac.nz/deep_ar/index.php?pageid=live_ratios&amp;CODE=NZSX&amp;s=3&amp;o=asc" TargetMode="External"/><Relationship Id="rId14" Type="http://schemas.openxmlformats.org/officeDocument/2006/relationships/hyperlink" Target="http://companyresearch.nzx.com.helicon.vuw.ac.nz/deep_ar/index.php?pageid=live_ratios&amp;CODE=NZSX&amp;s=5&amp;o=desc" TargetMode="External"/><Relationship Id="rId22" Type="http://schemas.openxmlformats.org/officeDocument/2006/relationships/hyperlink" Target="http://companyresearch.nzx.com.helicon.vuw.ac.nz/deep_ar/index.php?pageid=live_ratios&amp;CODE=NZSX&amp;s=9&amp;o=desc" TargetMode="External"/><Relationship Id="rId27" Type="http://schemas.openxmlformats.org/officeDocument/2006/relationships/hyperlink" Target="http://companyresearch.nzx.com.helicon.vuw.ac.nz/deep_ar/index.php?pageid=live_ratios&amp;CODE=NZSX&amp;s=12&amp;o=asc" TargetMode="External"/><Relationship Id="rId30" Type="http://schemas.openxmlformats.org/officeDocument/2006/relationships/hyperlink" Target="http://companyresearch.nzx.com.helicon.vuw.ac.nz/deep_ar/index.php?pageid=live_ratios&amp;CODE=NZSX&amp;s=13&amp;o=des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123825</xdr:colOff>
      <xdr:row>3</xdr:row>
      <xdr:rowOff>57150</xdr:rowOff>
    </xdr:to>
    <xdr:pic>
      <xdr:nvPicPr>
        <xdr:cNvPr id="2" name="Picture 1" descr="Sort from A-Z">
          <a:hlinkClick xmlns:r="http://schemas.openxmlformats.org/officeDocument/2006/relationships" r:id="rId1" tooltip="Sort from A-Z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133350</xdr:colOff>
      <xdr:row>3</xdr:row>
      <xdr:rowOff>0</xdr:rowOff>
    </xdr:from>
    <xdr:to>
      <xdr:col>1</xdr:col>
      <xdr:colOff>257175</xdr:colOff>
      <xdr:row>3</xdr:row>
      <xdr:rowOff>57150</xdr:rowOff>
    </xdr:to>
    <xdr:pic>
      <xdr:nvPicPr>
        <xdr:cNvPr id="3" name="Picture 2" descr="Sort from Z-A">
          <a:hlinkClick xmlns:r="http://schemas.openxmlformats.org/officeDocument/2006/relationships" r:id="rId3" tooltip="Sort from Z-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123825</xdr:colOff>
      <xdr:row>3</xdr:row>
      <xdr:rowOff>57150</xdr:rowOff>
    </xdr:to>
    <xdr:pic>
      <xdr:nvPicPr>
        <xdr:cNvPr id="4" name="Picture 3" descr="Sort from A-Z">
          <a:hlinkClick xmlns:r="http://schemas.openxmlformats.org/officeDocument/2006/relationships" r:id="rId5" tooltip="Sort from A-Z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133350</xdr:colOff>
      <xdr:row>3</xdr:row>
      <xdr:rowOff>0</xdr:rowOff>
    </xdr:from>
    <xdr:to>
      <xdr:col>2</xdr:col>
      <xdr:colOff>257175</xdr:colOff>
      <xdr:row>3</xdr:row>
      <xdr:rowOff>57150</xdr:rowOff>
    </xdr:to>
    <xdr:pic>
      <xdr:nvPicPr>
        <xdr:cNvPr id="5" name="Picture 4" descr="Sort from Z-A">
          <a:hlinkClick xmlns:r="http://schemas.openxmlformats.org/officeDocument/2006/relationships" r:id="rId6" tooltip="Sort from Z-A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93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6" name="Picture 5" descr="Sort from Lowest-Highest">
          <a:hlinkClick xmlns:r="http://schemas.openxmlformats.org/officeDocument/2006/relationships" r:id="rId7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7" name="Picture 6" descr="Sort from Highest-Lowest">
          <a:hlinkClick xmlns:r="http://schemas.openxmlformats.org/officeDocument/2006/relationships" r:id="rId8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8" name="Picture 7" descr="Sort from Lowest-Highest">
          <a:hlinkClick xmlns:r="http://schemas.openxmlformats.org/officeDocument/2006/relationships" r:id="rId9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9" name="Picture 8" descr="Sort from Highest-Lowest">
          <a:hlinkClick xmlns:r="http://schemas.openxmlformats.org/officeDocument/2006/relationships" r:id="rId10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0" name="Picture 9" descr="Sort from Lowest-Highest">
          <a:hlinkClick xmlns:r="http://schemas.openxmlformats.org/officeDocument/2006/relationships" r:id="rId11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1" name="Picture 10" descr="Sort from Highest-Lowest">
          <a:hlinkClick xmlns:r="http://schemas.openxmlformats.org/officeDocument/2006/relationships" r:id="rId12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2" name="Picture 11" descr="Sort from Lowest-Highest">
          <a:hlinkClick xmlns:r="http://schemas.openxmlformats.org/officeDocument/2006/relationships" r:id="rId13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3" name="Picture 12" descr="Sort from Highest-Lowest">
          <a:hlinkClick xmlns:r="http://schemas.openxmlformats.org/officeDocument/2006/relationships" r:id="rId14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4" name="Picture 13" descr="Sort from Lowest-Highest">
          <a:hlinkClick xmlns:r="http://schemas.openxmlformats.org/officeDocument/2006/relationships" r:id="rId15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5" name="Picture 14" descr="Sort from Highest-Lowest">
          <a:hlinkClick xmlns:r="http://schemas.openxmlformats.org/officeDocument/2006/relationships" r:id="rId16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6" name="Picture 15" descr="Sort from Lowest-Highest">
          <a:hlinkClick xmlns:r="http://schemas.openxmlformats.org/officeDocument/2006/relationships" r:id="rId17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7" name="Picture 16" descr="Sort from Highest-Lowest">
          <a:hlinkClick xmlns:r="http://schemas.openxmlformats.org/officeDocument/2006/relationships" r:id="rId18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8" name="Picture 17" descr="Sort from Lowest-Highest">
          <a:hlinkClick xmlns:r="http://schemas.openxmlformats.org/officeDocument/2006/relationships" r:id="rId19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19" name="Picture 18" descr="Sort from Highest-Lowest">
          <a:hlinkClick xmlns:r="http://schemas.openxmlformats.org/officeDocument/2006/relationships" r:id="rId20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0" name="Picture 19" descr="Sort from Lowest-Highest">
          <a:hlinkClick xmlns:r="http://schemas.openxmlformats.org/officeDocument/2006/relationships" r:id="rId21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1" name="Picture 20" descr="Sort from Highest-Lowest">
          <a:hlinkClick xmlns:r="http://schemas.openxmlformats.org/officeDocument/2006/relationships" r:id="rId22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2" name="Picture 21" descr="Sort from Lowest-Highest">
          <a:hlinkClick xmlns:r="http://schemas.openxmlformats.org/officeDocument/2006/relationships" r:id="rId23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3" name="Picture 22" descr="Sort from Highest-Lowest">
          <a:hlinkClick xmlns:r="http://schemas.openxmlformats.org/officeDocument/2006/relationships" r:id="rId24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4" name="Picture 23" descr="Sort from Lowest-Highest">
          <a:hlinkClick xmlns:r="http://schemas.openxmlformats.org/officeDocument/2006/relationships" r:id="rId25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5" name="Picture 24" descr="Sort from Highest-Lowest">
          <a:hlinkClick xmlns:r="http://schemas.openxmlformats.org/officeDocument/2006/relationships" r:id="rId26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6" name="Picture 25" descr="Sort from Lowest-Highest">
          <a:hlinkClick xmlns:r="http://schemas.openxmlformats.org/officeDocument/2006/relationships" r:id="rId27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7" name="Picture 26" descr="Sort from Highest-Lowest">
          <a:hlinkClick xmlns:r="http://schemas.openxmlformats.org/officeDocument/2006/relationships" r:id="rId28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8" name="Picture 27" descr="Sort from Lowest-Highest">
          <a:hlinkClick xmlns:r="http://schemas.openxmlformats.org/officeDocument/2006/relationships" r:id="rId29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29" name="Picture 28" descr="Sort from Highest-Lowest">
          <a:hlinkClick xmlns:r="http://schemas.openxmlformats.org/officeDocument/2006/relationships" r:id="rId30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30" name="Picture 29" descr="Sort from Lowest-Highest">
          <a:hlinkClick xmlns:r="http://schemas.openxmlformats.org/officeDocument/2006/relationships" r:id="rId31" tooltip="Sort from Lowest-High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34</xdr:col>
      <xdr:colOff>0</xdr:colOff>
      <xdr:row>3</xdr:row>
      <xdr:rowOff>0</xdr:rowOff>
    </xdr:from>
    <xdr:to>
      <xdr:col>34</xdr:col>
      <xdr:colOff>123825</xdr:colOff>
      <xdr:row>3</xdr:row>
      <xdr:rowOff>57150</xdr:rowOff>
    </xdr:to>
    <xdr:pic>
      <xdr:nvPicPr>
        <xdr:cNvPr id="31" name="Picture 30" descr="Sort from Highest-Lowest">
          <a:hlinkClick xmlns:r="http://schemas.openxmlformats.org/officeDocument/2006/relationships" r:id="rId32" tooltip="Sort from Highest-Lowes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0" y="1143000"/>
          <a:ext cx="1238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ompanyresearch.nzx.com.helicon.vuw.ac.nz/deep_ar/newpage.php?pageid=livedata&amp;default=CEN" TargetMode="External"/><Relationship Id="rId117" Type="http://schemas.openxmlformats.org/officeDocument/2006/relationships/hyperlink" Target="http://companyresearch.nzx.com.helicon.vuw.ac.nz/deep_ar/newpage.php?pageid=livedata&amp;default=STU" TargetMode="External"/><Relationship Id="rId21" Type="http://schemas.openxmlformats.org/officeDocument/2006/relationships/hyperlink" Target="http://companyresearch.nzx.com.helicon.vuw.ac.nz/deep_ar/newpage.php?pageid=livedata&amp;default=BIL" TargetMode="External"/><Relationship Id="rId42" Type="http://schemas.openxmlformats.org/officeDocument/2006/relationships/hyperlink" Target="http://companyresearch.nzx.com.helicon.vuw.ac.nz/deep_ar/newpage.php?pageid=livedata&amp;default=FLI" TargetMode="External"/><Relationship Id="rId47" Type="http://schemas.openxmlformats.org/officeDocument/2006/relationships/hyperlink" Target="http://companyresearch.nzx.com.helicon.vuw.ac.nz/deep_ar/newpage.php?pageid=livedata&amp;default=GMT" TargetMode="External"/><Relationship Id="rId63" Type="http://schemas.openxmlformats.org/officeDocument/2006/relationships/hyperlink" Target="http://companyresearch.nzx.com.helicon.vuw.ac.nz/deep_ar/newpage.php?pageid=livedata&amp;default=MDZ" TargetMode="External"/><Relationship Id="rId68" Type="http://schemas.openxmlformats.org/officeDocument/2006/relationships/hyperlink" Target="http://companyresearch.nzx.com.helicon.vuw.ac.nz/deep_ar/newpage.php?pageid=livedata&amp;default=MHI" TargetMode="External"/><Relationship Id="rId84" Type="http://schemas.openxmlformats.org/officeDocument/2006/relationships/hyperlink" Target="http://companyresearch.nzx.com.helicon.vuw.ac.nz/deep_ar/newpage.php?pageid=livedata&amp;default=OGC" TargetMode="External"/><Relationship Id="rId89" Type="http://schemas.openxmlformats.org/officeDocument/2006/relationships/hyperlink" Target="http://companyresearch.nzx.com.helicon.vuw.ac.nz/deep_ar/newpage.php?pageid=livedata&amp;default=PCT" TargetMode="External"/><Relationship Id="rId112" Type="http://schemas.openxmlformats.org/officeDocument/2006/relationships/hyperlink" Target="http://companyresearch.nzx.com.helicon.vuw.ac.nz/deep_ar/newpage.php?pageid=livedata&amp;default=SLI" TargetMode="External"/><Relationship Id="rId133" Type="http://schemas.openxmlformats.org/officeDocument/2006/relationships/hyperlink" Target="http://companyresearch.nzx.com.helicon.vuw.ac.nz/deep_ar/newpage.php?pageid=livedata&amp;default=USG" TargetMode="External"/><Relationship Id="rId138" Type="http://schemas.openxmlformats.org/officeDocument/2006/relationships/hyperlink" Target="http://companyresearch.nzx.com.helicon.vuw.ac.nz/deep_ar/newpage.php?pageid=livedata&amp;default=VGL" TargetMode="External"/><Relationship Id="rId154" Type="http://schemas.openxmlformats.org/officeDocument/2006/relationships/hyperlink" Target="http://companyresearch.nzx.com.helicon.vuw.ac.nz/deep_ar/newpage.php?pageid=livedata&amp;default=SCL" TargetMode="External"/><Relationship Id="rId16" Type="http://schemas.openxmlformats.org/officeDocument/2006/relationships/hyperlink" Target="http://companyresearch.nzx.com.helicon.vuw.ac.nz/deep_ar/newpage.php?pageid=livedata&amp;default=ATM" TargetMode="External"/><Relationship Id="rId107" Type="http://schemas.openxmlformats.org/officeDocument/2006/relationships/hyperlink" Target="http://companyresearch.nzx.com.helicon.vuw.ac.nz/deep_ar/newpage.php?pageid=livedata&amp;default=SKC" TargetMode="External"/><Relationship Id="rId11" Type="http://schemas.openxmlformats.org/officeDocument/2006/relationships/hyperlink" Target="http://companyresearch.nzx.com.helicon.vuw.ac.nz/deep_ar/newpage.php?pageid=livedata&amp;default=ASBPA" TargetMode="External"/><Relationship Id="rId32" Type="http://schemas.openxmlformats.org/officeDocument/2006/relationships/hyperlink" Target="http://companyresearch.nzx.com.helicon.vuw.ac.nz/deep_ar/newpage.php?pageid=livedata&amp;default=DIL" TargetMode="External"/><Relationship Id="rId37" Type="http://schemas.openxmlformats.org/officeDocument/2006/relationships/hyperlink" Target="http://companyresearch.nzx.com.helicon.vuw.ac.nz/deep_ar/newpage.php?pageid=livedata&amp;default=ERD" TargetMode="External"/><Relationship Id="rId53" Type="http://schemas.openxmlformats.org/officeDocument/2006/relationships/hyperlink" Target="http://companyresearch.nzx.com.helicon.vuw.ac.nz/deep_ar/newpage.php?pageid=livedata&amp;default=HNZ" TargetMode="External"/><Relationship Id="rId58" Type="http://schemas.openxmlformats.org/officeDocument/2006/relationships/hyperlink" Target="http://companyresearch.nzx.com.helicon.vuw.ac.nz/deep_ar/newpage.php?pageid=livedata&amp;default=KMD" TargetMode="External"/><Relationship Id="rId74" Type="http://schemas.openxmlformats.org/officeDocument/2006/relationships/hyperlink" Target="http://companyresearch.nzx.com.helicon.vuw.ac.nz/deep_ar/newpage.php?pageid=livedata&amp;default=MVN" TargetMode="External"/><Relationship Id="rId79" Type="http://schemas.openxmlformats.org/officeDocument/2006/relationships/hyperlink" Target="http://companyresearch.nzx.com.helicon.vuw.ac.nz/deep_ar/newpage.php?pageid=livedata&amp;default=NWF" TargetMode="External"/><Relationship Id="rId102" Type="http://schemas.openxmlformats.org/officeDocument/2006/relationships/hyperlink" Target="http://companyresearch.nzx.com.helicon.vuw.ac.nz/deep_ar/newpage.php?pageid=livedata&amp;default=SCL" TargetMode="External"/><Relationship Id="rId123" Type="http://schemas.openxmlformats.org/officeDocument/2006/relationships/hyperlink" Target="http://companyresearch.nzx.com.helicon.vuw.ac.nz/deep_ar/newpage.php?pageid=livedata&amp;default=TLS" TargetMode="External"/><Relationship Id="rId128" Type="http://schemas.openxmlformats.org/officeDocument/2006/relationships/hyperlink" Target="http://companyresearch.nzx.com.helicon.vuw.ac.nz/deep_ar/newpage.php?pageid=livedata&amp;default=TRS" TargetMode="External"/><Relationship Id="rId144" Type="http://schemas.openxmlformats.org/officeDocument/2006/relationships/hyperlink" Target="http://companyresearch.nzx.com.helicon.vuw.ac.nz/deep_ar/newpage.php?pageid=livedata&amp;default=WYN" TargetMode="External"/><Relationship Id="rId149" Type="http://schemas.openxmlformats.org/officeDocument/2006/relationships/hyperlink" Target="http://companyresearch.nzx.com.helicon.vuw.ac.nz/deep_ar/newpage.php?pageid=livedata&amp;default=APN" TargetMode="External"/><Relationship Id="rId5" Type="http://schemas.openxmlformats.org/officeDocument/2006/relationships/hyperlink" Target="http://companyresearch.nzx.com.helicon.vuw.ac.nz/deep_ar/newpage.php?pageid=livedata&amp;default=AMP" TargetMode="External"/><Relationship Id="rId90" Type="http://schemas.openxmlformats.org/officeDocument/2006/relationships/hyperlink" Target="http://companyresearch.nzx.com.helicon.vuw.ac.nz/deep_ar/newpage.php?pageid=livedata&amp;default=PEB" TargetMode="External"/><Relationship Id="rId95" Type="http://schemas.openxmlformats.org/officeDocument/2006/relationships/hyperlink" Target="http://companyresearch.nzx.com.helicon.vuw.ac.nz/deep_ar/newpage.php?pageid=livedata&amp;default=POT" TargetMode="External"/><Relationship Id="rId22" Type="http://schemas.openxmlformats.org/officeDocument/2006/relationships/hyperlink" Target="http://companyresearch.nzx.com.helicon.vuw.ac.nz/deep_ar/newpage.php?pageid=livedata&amp;default=BLT" TargetMode="External"/><Relationship Id="rId27" Type="http://schemas.openxmlformats.org/officeDocument/2006/relationships/hyperlink" Target="http://companyresearch.nzx.com.helicon.vuw.ac.nz/deep_ar/newpage.php?pageid=livedata&amp;default=CMO" TargetMode="External"/><Relationship Id="rId43" Type="http://schemas.openxmlformats.org/officeDocument/2006/relationships/hyperlink" Target="http://companyresearch.nzx.com.helicon.vuw.ac.nz/deep_ar/newpage.php?pageid=livedata&amp;default=FNZ" TargetMode="External"/><Relationship Id="rId48" Type="http://schemas.openxmlformats.org/officeDocument/2006/relationships/hyperlink" Target="http://companyresearch.nzx.com.helicon.vuw.ac.nz/deep_ar/newpage.php?pageid=livedata&amp;default=GNE" TargetMode="External"/><Relationship Id="rId64" Type="http://schemas.openxmlformats.org/officeDocument/2006/relationships/hyperlink" Target="http://companyresearch.nzx.com.helicon.vuw.ac.nz/deep_ar/newpage.php?pageid=livedata&amp;default=MEL" TargetMode="External"/><Relationship Id="rId69" Type="http://schemas.openxmlformats.org/officeDocument/2006/relationships/hyperlink" Target="http://companyresearch.nzx.com.helicon.vuw.ac.nz/deep_ar/newpage.php?pageid=livedata&amp;default=MLN" TargetMode="External"/><Relationship Id="rId113" Type="http://schemas.openxmlformats.org/officeDocument/2006/relationships/hyperlink" Target="http://companyresearch.nzx.com.helicon.vuw.ac.nz/deep_ar/newpage.php?pageid=livedata&amp;default=SML" TargetMode="External"/><Relationship Id="rId118" Type="http://schemas.openxmlformats.org/officeDocument/2006/relationships/hyperlink" Target="http://companyresearch.nzx.com.helicon.vuw.ac.nz/deep_ar/newpage.php?pageid=livedata&amp;default=SUM" TargetMode="External"/><Relationship Id="rId134" Type="http://schemas.openxmlformats.org/officeDocument/2006/relationships/hyperlink" Target="http://companyresearch.nzx.com.helicon.vuw.ac.nz/deep_ar/newpage.php?pageid=livedata&amp;default=USM" TargetMode="External"/><Relationship Id="rId139" Type="http://schemas.openxmlformats.org/officeDocument/2006/relationships/hyperlink" Target="http://companyresearch.nzx.com.helicon.vuw.ac.nz/deep_ar/newpage.php?pageid=livedata&amp;default=VHP" TargetMode="External"/><Relationship Id="rId80" Type="http://schemas.openxmlformats.org/officeDocument/2006/relationships/hyperlink" Target="http://companyresearch.nzx.com.helicon.vuw.ac.nz/deep_ar/newpage.php?pageid=livedata&amp;default=NZF" TargetMode="External"/><Relationship Id="rId85" Type="http://schemas.openxmlformats.org/officeDocument/2006/relationships/hyperlink" Target="http://companyresearch.nzx.com.helicon.vuw.ac.nz/deep_ar/newpage.php?pageid=livedata&amp;default=OHE" TargetMode="External"/><Relationship Id="rId150" Type="http://schemas.openxmlformats.org/officeDocument/2006/relationships/hyperlink" Target="http://companyresearch.nzx.com.helicon.vuw.ac.nz/deep_ar/newpage.php?pageid=livedata&amp;default=FBU" TargetMode="External"/><Relationship Id="rId155" Type="http://schemas.openxmlformats.org/officeDocument/2006/relationships/hyperlink" Target="http://companyresearch.nzx.com.helicon.vuw.ac.nz/deep_ar/newpage.php?pageid=livedata&amp;default=THL" TargetMode="External"/><Relationship Id="rId12" Type="http://schemas.openxmlformats.org/officeDocument/2006/relationships/hyperlink" Target="http://companyresearch.nzx.com.helicon.vuw.ac.nz/deep_ar/newpage.php?pageid=livedata&amp;default=ASD" TargetMode="External"/><Relationship Id="rId17" Type="http://schemas.openxmlformats.org/officeDocument/2006/relationships/hyperlink" Target="http://companyresearch.nzx.com.helicon.vuw.ac.nz/deep_ar/newpage.php?pageid=livedata&amp;default=AUG" TargetMode="External"/><Relationship Id="rId33" Type="http://schemas.openxmlformats.org/officeDocument/2006/relationships/hyperlink" Target="http://companyresearch.nzx.com.helicon.vuw.ac.nz/deep_ar/newpage.php?pageid=livedata&amp;default=DIV" TargetMode="External"/><Relationship Id="rId38" Type="http://schemas.openxmlformats.org/officeDocument/2006/relationships/hyperlink" Target="http://companyresearch.nzx.com.helicon.vuw.ac.nz/deep_ar/newpage.php?pageid=livedata&amp;default=EUF" TargetMode="External"/><Relationship Id="rId59" Type="http://schemas.openxmlformats.org/officeDocument/2006/relationships/hyperlink" Target="http://companyresearch.nzx.com.helicon.vuw.ac.nz/deep_ar/newpage.php?pageid=livedata&amp;default=KPG" TargetMode="External"/><Relationship Id="rId103" Type="http://schemas.openxmlformats.org/officeDocument/2006/relationships/hyperlink" Target="http://companyresearch.nzx.com.helicon.vuw.ac.nz/deep_ar/newpage.php?pageid=livedata&amp;default=SCT" TargetMode="External"/><Relationship Id="rId108" Type="http://schemas.openxmlformats.org/officeDocument/2006/relationships/hyperlink" Target="http://companyresearch.nzx.com.helicon.vuw.ac.nz/deep_ar/newpage.php?pageid=livedata&amp;default=SKL" TargetMode="External"/><Relationship Id="rId124" Type="http://schemas.openxmlformats.org/officeDocument/2006/relationships/hyperlink" Target="http://companyresearch.nzx.com.helicon.vuw.ac.nz/deep_ar/newpage.php?pageid=livedata&amp;default=TME" TargetMode="External"/><Relationship Id="rId129" Type="http://schemas.openxmlformats.org/officeDocument/2006/relationships/hyperlink" Target="http://companyresearch.nzx.com.helicon.vuw.ac.nz/deep_ar/newpage.php?pageid=livedata&amp;default=TTK" TargetMode="External"/><Relationship Id="rId20" Type="http://schemas.openxmlformats.org/officeDocument/2006/relationships/hyperlink" Target="http://companyresearch.nzx.com.helicon.vuw.ac.nz/deep_ar/newpage.php?pageid=livedata&amp;default=BGR" TargetMode="External"/><Relationship Id="rId41" Type="http://schemas.openxmlformats.org/officeDocument/2006/relationships/hyperlink" Target="http://companyresearch.nzx.com.helicon.vuw.ac.nz/deep_ar/newpage.php?pageid=livedata&amp;default=FIN" TargetMode="External"/><Relationship Id="rId54" Type="http://schemas.openxmlformats.org/officeDocument/2006/relationships/hyperlink" Target="http://companyresearch.nzx.com.helicon.vuw.ac.nz/deep_ar/newpage.php?pageid=livedata&amp;default=IFT" TargetMode="External"/><Relationship Id="rId62" Type="http://schemas.openxmlformats.org/officeDocument/2006/relationships/hyperlink" Target="http://companyresearch.nzx.com.helicon.vuw.ac.nz/deep_ar/newpage.php?pageid=livedata&amp;default=MCK" TargetMode="External"/><Relationship Id="rId70" Type="http://schemas.openxmlformats.org/officeDocument/2006/relationships/hyperlink" Target="http://companyresearch.nzx.com.helicon.vuw.ac.nz/deep_ar/newpage.php?pageid=livedata&amp;default=MMH" TargetMode="External"/><Relationship Id="rId75" Type="http://schemas.openxmlformats.org/officeDocument/2006/relationships/hyperlink" Target="http://companyresearch.nzx.com.helicon.vuw.ac.nz/deep_ar/newpage.php?pageid=livedata&amp;default=MZY" TargetMode="External"/><Relationship Id="rId83" Type="http://schemas.openxmlformats.org/officeDocument/2006/relationships/hyperlink" Target="http://companyresearch.nzx.com.helicon.vuw.ac.nz/deep_ar/newpage.php?pageid=livedata&amp;default=NZX" TargetMode="External"/><Relationship Id="rId88" Type="http://schemas.openxmlformats.org/officeDocument/2006/relationships/hyperlink" Target="http://companyresearch.nzx.com.helicon.vuw.ac.nz/deep_ar/newpage.php?pageid=livedata&amp;default=PAY" TargetMode="External"/><Relationship Id="rId91" Type="http://schemas.openxmlformats.org/officeDocument/2006/relationships/hyperlink" Target="http://companyresearch.nzx.com.helicon.vuw.ac.nz/deep_ar/newpage.php?pageid=livedata&amp;default=PFI" TargetMode="External"/><Relationship Id="rId96" Type="http://schemas.openxmlformats.org/officeDocument/2006/relationships/hyperlink" Target="http://companyresearch.nzx.com.helicon.vuw.ac.nz/deep_ar/newpage.php?pageid=livedata&amp;default=PPL" TargetMode="External"/><Relationship Id="rId111" Type="http://schemas.openxmlformats.org/officeDocument/2006/relationships/hyperlink" Target="http://companyresearch.nzx.com.helicon.vuw.ac.nz/deep_ar/newpage.php?pageid=livedata&amp;default=SLG" TargetMode="External"/><Relationship Id="rId132" Type="http://schemas.openxmlformats.org/officeDocument/2006/relationships/hyperlink" Target="http://companyresearch.nzx.com.helicon.vuw.ac.nz/deep_ar/newpage.php?pageid=livedata&amp;default=USF" TargetMode="External"/><Relationship Id="rId140" Type="http://schemas.openxmlformats.org/officeDocument/2006/relationships/hyperlink" Target="http://companyresearch.nzx.com.helicon.vuw.ac.nz/deep_ar/newpage.php?pageid=livedata&amp;default=VIL" TargetMode="External"/><Relationship Id="rId145" Type="http://schemas.openxmlformats.org/officeDocument/2006/relationships/hyperlink" Target="http://companyresearch.nzx.com.helicon.vuw.ac.nz/deep_ar/newpage.php?pageid=livedata&amp;default=XRO" TargetMode="External"/><Relationship Id="rId153" Type="http://schemas.openxmlformats.org/officeDocument/2006/relationships/hyperlink" Target="http://companyresearch.nzx.com.helicon.vuw.ac.nz/deep_ar/newpage.php?pageid=livedata&amp;default=PGW" TargetMode="External"/><Relationship Id="rId1" Type="http://schemas.openxmlformats.org/officeDocument/2006/relationships/hyperlink" Target="http://companyresearch.nzx.com.helicon.vuw.ac.nz/deep_ar/newpage.php?pageid=livedata&amp;default=ABA" TargetMode="External"/><Relationship Id="rId6" Type="http://schemas.openxmlformats.org/officeDocument/2006/relationships/hyperlink" Target="http://companyresearch.nzx.com.helicon.vuw.ac.nz/deep_ar/newpage.php?pageid=livedata&amp;default=AOR" TargetMode="External"/><Relationship Id="rId15" Type="http://schemas.openxmlformats.org/officeDocument/2006/relationships/hyperlink" Target="http://companyresearch.nzx.com.helicon.vuw.ac.nz/deep_ar/newpage.php?pageid=livedata&amp;default=ASR" TargetMode="External"/><Relationship Id="rId23" Type="http://schemas.openxmlformats.org/officeDocument/2006/relationships/hyperlink" Target="http://companyresearch.nzx.com.helicon.vuw.ac.nz/deep_ar/newpage.php?pageid=livedata&amp;default=BRM" TargetMode="External"/><Relationship Id="rId28" Type="http://schemas.openxmlformats.org/officeDocument/2006/relationships/hyperlink" Target="http://companyresearch.nzx.com.helicon.vuw.ac.nz/deep_ar/newpage.php?pageid=livedata&amp;default=CNU" TargetMode="External"/><Relationship Id="rId36" Type="http://schemas.openxmlformats.org/officeDocument/2006/relationships/hyperlink" Target="http://companyresearch.nzx.com.helicon.vuw.ac.nz/deep_ar/newpage.php?pageid=livedata&amp;default=EMF" TargetMode="External"/><Relationship Id="rId49" Type="http://schemas.openxmlformats.org/officeDocument/2006/relationships/hyperlink" Target="http://companyresearch.nzx.com.helicon.vuw.ac.nz/deep_ar/newpage.php?pageid=livedata&amp;default=GTK" TargetMode="External"/><Relationship Id="rId57" Type="http://schemas.openxmlformats.org/officeDocument/2006/relationships/hyperlink" Target="http://companyresearch.nzx.com.helicon.vuw.ac.nz/deep_ar/newpage.php?pageid=livedata&amp;default=KFL" TargetMode="External"/><Relationship Id="rId106" Type="http://schemas.openxmlformats.org/officeDocument/2006/relationships/hyperlink" Target="http://companyresearch.nzx.com.helicon.vuw.ac.nz/deep_ar/newpage.php?pageid=livedata&amp;default=SEK" TargetMode="External"/><Relationship Id="rId114" Type="http://schemas.openxmlformats.org/officeDocument/2006/relationships/hyperlink" Target="http://companyresearch.nzx.com.helicon.vuw.ac.nz/deep_ar/newpage.php?pageid=livedata&amp;default=SPK" TargetMode="External"/><Relationship Id="rId119" Type="http://schemas.openxmlformats.org/officeDocument/2006/relationships/hyperlink" Target="http://companyresearch.nzx.com.helicon.vuw.ac.nz/deep_ar/newpage.php?pageid=livedata&amp;default=TEN" TargetMode="External"/><Relationship Id="rId127" Type="http://schemas.openxmlformats.org/officeDocument/2006/relationships/hyperlink" Target="http://companyresearch.nzx.com.helicon.vuw.ac.nz/deep_ar/newpage.php?pageid=livedata&amp;default=TPW" TargetMode="External"/><Relationship Id="rId10" Type="http://schemas.openxmlformats.org/officeDocument/2006/relationships/hyperlink" Target="http://companyresearch.nzx.com.helicon.vuw.ac.nz/deep_ar/newpage.php?pageid=livedata&amp;default=ARV" TargetMode="External"/><Relationship Id="rId31" Type="http://schemas.openxmlformats.org/officeDocument/2006/relationships/hyperlink" Target="http://companyresearch.nzx.com.helicon.vuw.ac.nz/deep_ar/newpage.php?pageid=livedata&amp;default=DGL" TargetMode="External"/><Relationship Id="rId44" Type="http://schemas.openxmlformats.org/officeDocument/2006/relationships/hyperlink" Target="http://companyresearch.nzx.com.helicon.vuw.ac.nz/deep_ar/newpage.php?pageid=livedata&amp;default=FPH" TargetMode="External"/><Relationship Id="rId52" Type="http://schemas.openxmlformats.org/officeDocument/2006/relationships/hyperlink" Target="http://companyresearch.nzx.com.helicon.vuw.ac.nz/deep_ar/newpage.php?pageid=livedata&amp;default=HLG" TargetMode="External"/><Relationship Id="rId60" Type="http://schemas.openxmlformats.org/officeDocument/2006/relationships/hyperlink" Target="http://companyresearch.nzx.com.helicon.vuw.ac.nz/deep_ar/newpage.php?pageid=livedata&amp;default=KRK" TargetMode="External"/><Relationship Id="rId65" Type="http://schemas.openxmlformats.org/officeDocument/2006/relationships/hyperlink" Target="http://companyresearch.nzx.com.helicon.vuw.ac.nz/deep_ar/newpage.php?pageid=livedata&amp;default=MET" TargetMode="External"/><Relationship Id="rId73" Type="http://schemas.openxmlformats.org/officeDocument/2006/relationships/hyperlink" Target="http://companyresearch.nzx.com.helicon.vuw.ac.nz/deep_ar/newpage.php?pageid=livedata&amp;default=MRP" TargetMode="External"/><Relationship Id="rId78" Type="http://schemas.openxmlformats.org/officeDocument/2006/relationships/hyperlink" Target="http://companyresearch.nzx.com.helicon.vuw.ac.nz/deep_ar/newpage.php?pageid=livedata&amp;default=NTL" TargetMode="External"/><Relationship Id="rId81" Type="http://schemas.openxmlformats.org/officeDocument/2006/relationships/hyperlink" Target="http://companyresearch.nzx.com.helicon.vuw.ac.nz/deep_ar/newpage.php?pageid=livedata&amp;default=NZO" TargetMode="External"/><Relationship Id="rId86" Type="http://schemas.openxmlformats.org/officeDocument/2006/relationships/hyperlink" Target="http://companyresearch.nzx.com.helicon.vuw.ac.nz/deep_ar/newpage.php?pageid=livedata&amp;default=OIC" TargetMode="External"/><Relationship Id="rId94" Type="http://schemas.openxmlformats.org/officeDocument/2006/relationships/hyperlink" Target="http://companyresearch.nzx.com.helicon.vuw.ac.nz/deep_ar/newpage.php?pageid=livedata&amp;default=PIL" TargetMode="External"/><Relationship Id="rId99" Type="http://schemas.openxmlformats.org/officeDocument/2006/relationships/hyperlink" Target="http://companyresearch.nzx.com.helicon.vuw.ac.nz/deep_ar/newpage.php?pageid=livedata&amp;default=RBD" TargetMode="External"/><Relationship Id="rId101" Type="http://schemas.openxmlformats.org/officeDocument/2006/relationships/hyperlink" Target="http://companyresearch.nzx.com.helicon.vuw.ac.nz/deep_ar/newpage.php?pageid=livedata&amp;default=SAN" TargetMode="External"/><Relationship Id="rId122" Type="http://schemas.openxmlformats.org/officeDocument/2006/relationships/hyperlink" Target="http://companyresearch.nzx.com.helicon.vuw.ac.nz/deep_ar/newpage.php?pageid=livedata&amp;default=TIL" TargetMode="External"/><Relationship Id="rId130" Type="http://schemas.openxmlformats.org/officeDocument/2006/relationships/hyperlink" Target="http://companyresearch.nzx.com.helicon.vuw.ac.nz/deep_ar/newpage.php?pageid=livedata&amp;default=TWF" TargetMode="External"/><Relationship Id="rId135" Type="http://schemas.openxmlformats.org/officeDocument/2006/relationships/hyperlink" Target="http://companyresearch.nzx.com.helicon.vuw.ac.nz/deep_ar/newpage.php?pageid=livedata&amp;default=USS" TargetMode="External"/><Relationship Id="rId143" Type="http://schemas.openxmlformats.org/officeDocument/2006/relationships/hyperlink" Target="http://companyresearch.nzx.com.helicon.vuw.ac.nz/deep_ar/newpage.php?pageid=livedata&amp;default=WHS" TargetMode="External"/><Relationship Id="rId148" Type="http://schemas.openxmlformats.org/officeDocument/2006/relationships/hyperlink" Target="http://companyresearch.nzx.com.helicon.vuw.ac.nz/deep_ar/newpage.php?pageid=livedata&amp;default=AMP" TargetMode="External"/><Relationship Id="rId151" Type="http://schemas.openxmlformats.org/officeDocument/2006/relationships/hyperlink" Target="http://companyresearch.nzx.com.helicon.vuw.ac.nz/deep_ar/newpage.php?pageid=livedata&amp;default=IFT" TargetMode="External"/><Relationship Id="rId156" Type="http://schemas.openxmlformats.org/officeDocument/2006/relationships/hyperlink" Target="http://companyresearch.nzx.com.helicon.vuw.ac.nz/deep_ar/newpage.php?pageid=livedata&amp;default=TME" TargetMode="External"/><Relationship Id="rId4" Type="http://schemas.openxmlformats.org/officeDocument/2006/relationships/hyperlink" Target="http://companyresearch.nzx.com.helicon.vuw.ac.nz/deep_ar/newpage.php?pageid=livedata&amp;default=ALF" TargetMode="External"/><Relationship Id="rId9" Type="http://schemas.openxmlformats.org/officeDocument/2006/relationships/hyperlink" Target="http://companyresearch.nzx.com.helicon.vuw.ac.nz/deep_ar/newpage.php?pageid=livedata&amp;default=ARG" TargetMode="External"/><Relationship Id="rId13" Type="http://schemas.openxmlformats.org/officeDocument/2006/relationships/hyperlink" Target="http://companyresearch.nzx.com.helicon.vuw.ac.nz/deep_ar/newpage.php?pageid=livedata&amp;default=ASF" TargetMode="External"/><Relationship Id="rId18" Type="http://schemas.openxmlformats.org/officeDocument/2006/relationships/hyperlink" Target="http://companyresearch.nzx.com.helicon.vuw.ac.nz/deep_ar/newpage.php?pageid=livedata&amp;default=AWF" TargetMode="External"/><Relationship Id="rId39" Type="http://schemas.openxmlformats.org/officeDocument/2006/relationships/hyperlink" Target="http://companyresearch.nzx.com.helicon.vuw.ac.nz/deep_ar/newpage.php?pageid=livedata&amp;default=EVO" TargetMode="External"/><Relationship Id="rId109" Type="http://schemas.openxmlformats.org/officeDocument/2006/relationships/hyperlink" Target="http://companyresearch.nzx.com.helicon.vuw.ac.nz/deep_ar/newpage.php?pageid=livedata&amp;default=SKO" TargetMode="External"/><Relationship Id="rId34" Type="http://schemas.openxmlformats.org/officeDocument/2006/relationships/hyperlink" Target="http://companyresearch.nzx.com.helicon.vuw.ac.nz/deep_ar/newpage.php?pageid=livedata&amp;default=DNZ" TargetMode="External"/><Relationship Id="rId50" Type="http://schemas.openxmlformats.org/officeDocument/2006/relationships/hyperlink" Target="http://companyresearch.nzx.com.helicon.vuw.ac.nz/deep_ar/newpage.php?pageid=livedata&amp;default=GXH" TargetMode="External"/><Relationship Id="rId55" Type="http://schemas.openxmlformats.org/officeDocument/2006/relationships/hyperlink" Target="http://companyresearch.nzx.com.helicon.vuw.ac.nz/deep_ar/newpage.php?pageid=livedata&amp;default=IKE" TargetMode="External"/><Relationship Id="rId76" Type="http://schemas.openxmlformats.org/officeDocument/2006/relationships/hyperlink" Target="http://companyresearch.nzx.com.helicon.vuw.ac.nz/deep_ar/newpage.php?pageid=livedata&amp;default=NPT" TargetMode="External"/><Relationship Id="rId97" Type="http://schemas.openxmlformats.org/officeDocument/2006/relationships/hyperlink" Target="http://companyresearch.nzx.com.helicon.vuw.ac.nz/deep_ar/newpage.php?pageid=livedata&amp;default=RAK" TargetMode="External"/><Relationship Id="rId104" Type="http://schemas.openxmlformats.org/officeDocument/2006/relationships/hyperlink" Target="http://companyresearch.nzx.com.helicon.vuw.ac.nz/deep_ar/newpage.php?pageid=livedata&amp;default=SCY" TargetMode="External"/><Relationship Id="rId120" Type="http://schemas.openxmlformats.org/officeDocument/2006/relationships/hyperlink" Target="http://companyresearch.nzx.com.helicon.vuw.ac.nz/deep_ar/newpage.php?pageid=livedata&amp;default=TGG" TargetMode="External"/><Relationship Id="rId125" Type="http://schemas.openxmlformats.org/officeDocument/2006/relationships/hyperlink" Target="http://companyresearch.nzx.com.helicon.vuw.ac.nz/deep_ar/newpage.php?pageid=livedata&amp;default=TNR" TargetMode="External"/><Relationship Id="rId141" Type="http://schemas.openxmlformats.org/officeDocument/2006/relationships/hyperlink" Target="http://companyresearch.nzx.com.helicon.vuw.ac.nz/deep_ar/newpage.php?pageid=livedata&amp;default=WBC" TargetMode="External"/><Relationship Id="rId146" Type="http://schemas.openxmlformats.org/officeDocument/2006/relationships/hyperlink" Target="http://companyresearch.nzx.com.helicon.vuw.ac.nz/deep_ar/newpage.php?pageid=livedata&amp;default=ZEL" TargetMode="External"/><Relationship Id="rId7" Type="http://schemas.openxmlformats.org/officeDocument/2006/relationships/hyperlink" Target="http://companyresearch.nzx.com.helicon.vuw.ac.nz/deep_ar/newpage.php?pageid=livedata&amp;default=APA" TargetMode="External"/><Relationship Id="rId71" Type="http://schemas.openxmlformats.org/officeDocument/2006/relationships/hyperlink" Target="http://companyresearch.nzx.com.helicon.vuw.ac.nz/deep_ar/newpage.php?pageid=livedata&amp;default=MOA" TargetMode="External"/><Relationship Id="rId92" Type="http://schemas.openxmlformats.org/officeDocument/2006/relationships/hyperlink" Target="http://companyresearch.nzx.com.helicon.vuw.ac.nz/deep_ar/newpage.php?pageid=livedata&amp;default=PGC" TargetMode="External"/><Relationship Id="rId2" Type="http://schemas.openxmlformats.org/officeDocument/2006/relationships/hyperlink" Target="http://companyresearch.nzx.com.helicon.vuw.ac.nz/deep_ar/newpage.php?pageid=livedata&amp;default=AIA" TargetMode="External"/><Relationship Id="rId29" Type="http://schemas.openxmlformats.org/officeDocument/2006/relationships/hyperlink" Target="http://companyresearch.nzx.com.helicon.vuw.ac.nz/deep_ar/newpage.php?pageid=livedata&amp;default=COA" TargetMode="External"/><Relationship Id="rId24" Type="http://schemas.openxmlformats.org/officeDocument/2006/relationships/hyperlink" Target="http://companyresearch.nzx.com.helicon.vuw.ac.nz/deep_ar/newpage.php?pageid=livedata&amp;default=CAV" TargetMode="External"/><Relationship Id="rId40" Type="http://schemas.openxmlformats.org/officeDocument/2006/relationships/hyperlink" Target="http://companyresearch.nzx.com.helicon.vuw.ac.nz/deep_ar/newpage.php?pageid=livedata&amp;default=FBU" TargetMode="External"/><Relationship Id="rId45" Type="http://schemas.openxmlformats.org/officeDocument/2006/relationships/hyperlink" Target="http://companyresearch.nzx.com.helicon.vuw.ac.nz/deep_ar/newpage.php?pageid=livedata&amp;default=FRE" TargetMode="External"/><Relationship Id="rId66" Type="http://schemas.openxmlformats.org/officeDocument/2006/relationships/hyperlink" Target="http://companyresearch.nzx.com.helicon.vuw.ac.nz/deep_ar/newpage.php?pageid=livedata&amp;default=MFT" TargetMode="External"/><Relationship Id="rId87" Type="http://schemas.openxmlformats.org/officeDocument/2006/relationships/hyperlink" Target="http://companyresearch.nzx.com.helicon.vuw.ac.nz/deep_ar/newpage.php?pageid=livedata&amp;default=OZY" TargetMode="External"/><Relationship Id="rId110" Type="http://schemas.openxmlformats.org/officeDocument/2006/relationships/hyperlink" Target="http://companyresearch.nzx.com.helicon.vuw.ac.nz/deep_ar/newpage.php?pageid=livedata&amp;default=SKT" TargetMode="External"/><Relationship Id="rId115" Type="http://schemas.openxmlformats.org/officeDocument/2006/relationships/hyperlink" Target="http://companyresearch.nzx.com.helicon.vuw.ac.nz/deep_ar/newpage.php?pageid=livedata&amp;default=SPN" TargetMode="External"/><Relationship Id="rId131" Type="http://schemas.openxmlformats.org/officeDocument/2006/relationships/hyperlink" Target="http://companyresearch.nzx.com.helicon.vuw.ac.nz/deep_ar/newpage.php?pageid=livedata&amp;default=TWR" TargetMode="External"/><Relationship Id="rId136" Type="http://schemas.openxmlformats.org/officeDocument/2006/relationships/hyperlink" Target="http://companyresearch.nzx.com.helicon.vuw.ac.nz/deep_ar/newpage.php?pageid=livedata&amp;default=USV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companyresearch.nzx.com.helicon.vuw.ac.nz/deep_ar/newpage.php?pageid=livedata&amp;default=MAD" TargetMode="External"/><Relationship Id="rId82" Type="http://schemas.openxmlformats.org/officeDocument/2006/relationships/hyperlink" Target="http://companyresearch.nzx.com.helicon.vuw.ac.nz/deep_ar/newpage.php?pageid=livedata&amp;default=NZR" TargetMode="External"/><Relationship Id="rId152" Type="http://schemas.openxmlformats.org/officeDocument/2006/relationships/hyperlink" Target="http://companyresearch.nzx.com.helicon.vuw.ac.nz/deep_ar/newpage.php?pageid=livedata&amp;default=NZX" TargetMode="External"/><Relationship Id="rId19" Type="http://schemas.openxmlformats.org/officeDocument/2006/relationships/hyperlink" Target="http://companyresearch.nzx.com.helicon.vuw.ac.nz/deep_ar/newpage.php?pageid=livedata&amp;default=AWK" TargetMode="External"/><Relationship Id="rId14" Type="http://schemas.openxmlformats.org/officeDocument/2006/relationships/hyperlink" Target="http://companyresearch.nzx.com.helicon.vuw.ac.nz/deep_ar/newpage.php?pageid=livedata&amp;default=ASP" TargetMode="External"/><Relationship Id="rId30" Type="http://schemas.openxmlformats.org/officeDocument/2006/relationships/hyperlink" Target="http://companyresearch.nzx.com.helicon.vuw.ac.nz/deep_ar/newpage.php?pageid=livedata&amp;default=CVT" TargetMode="External"/><Relationship Id="rId35" Type="http://schemas.openxmlformats.org/officeDocument/2006/relationships/hyperlink" Target="http://companyresearch.nzx.com.helicon.vuw.ac.nz/deep_ar/newpage.php?pageid=livedata&amp;default=EBO" TargetMode="External"/><Relationship Id="rId56" Type="http://schemas.openxmlformats.org/officeDocument/2006/relationships/hyperlink" Target="http://companyresearch.nzx.com.helicon.vuw.ac.nz/deep_ar/newpage.php?pageid=livedata&amp;default=IQE" TargetMode="External"/><Relationship Id="rId77" Type="http://schemas.openxmlformats.org/officeDocument/2006/relationships/hyperlink" Target="http://companyresearch.nzx.com.helicon.vuw.ac.nz/deep_ar/newpage.php?pageid=livedata&amp;default=NPX" TargetMode="External"/><Relationship Id="rId100" Type="http://schemas.openxmlformats.org/officeDocument/2006/relationships/hyperlink" Target="http://companyresearch.nzx.com.helicon.vuw.ac.nz/deep_ar/newpage.php?pageid=livedata&amp;default=RYM" TargetMode="External"/><Relationship Id="rId105" Type="http://schemas.openxmlformats.org/officeDocument/2006/relationships/hyperlink" Target="http://companyresearch.nzx.com.helicon.vuw.ac.nz/deep_ar/newpage.php?pageid=livedata&amp;default=SEA" TargetMode="External"/><Relationship Id="rId126" Type="http://schemas.openxmlformats.org/officeDocument/2006/relationships/hyperlink" Target="http://companyresearch.nzx.com.helicon.vuw.ac.nz/deep_ar/newpage.php?pageid=livedata&amp;default=TNZ" TargetMode="External"/><Relationship Id="rId147" Type="http://schemas.openxmlformats.org/officeDocument/2006/relationships/hyperlink" Target="http://companyresearch.nzx.com.helicon.vuw.ac.nz/deep_ar/newpage.php?pageid=livedata&amp;default=AIA" TargetMode="External"/><Relationship Id="rId8" Type="http://schemas.openxmlformats.org/officeDocument/2006/relationships/hyperlink" Target="http://companyresearch.nzx.com.helicon.vuw.ac.nz/deep_ar/newpage.php?pageid=livedata&amp;default=APN" TargetMode="External"/><Relationship Id="rId51" Type="http://schemas.openxmlformats.org/officeDocument/2006/relationships/hyperlink" Target="http://companyresearch.nzx.com.helicon.vuw.ac.nz/deep_ar/newpage.php?pageid=livedata&amp;default=HBY" TargetMode="External"/><Relationship Id="rId72" Type="http://schemas.openxmlformats.org/officeDocument/2006/relationships/hyperlink" Target="http://companyresearch.nzx.com.helicon.vuw.ac.nz/deep_ar/newpage.php?pageid=livedata&amp;default=MPG" TargetMode="External"/><Relationship Id="rId93" Type="http://schemas.openxmlformats.org/officeDocument/2006/relationships/hyperlink" Target="http://companyresearch.nzx.com.helicon.vuw.ac.nz/deep_ar/newpage.php?pageid=livedata&amp;default=PGW" TargetMode="External"/><Relationship Id="rId98" Type="http://schemas.openxmlformats.org/officeDocument/2006/relationships/hyperlink" Target="http://companyresearch.nzx.com.helicon.vuw.ac.nz/deep_ar/newpage.php?pageid=livedata&amp;default=RBC" TargetMode="External"/><Relationship Id="rId121" Type="http://schemas.openxmlformats.org/officeDocument/2006/relationships/hyperlink" Target="http://companyresearch.nzx.com.helicon.vuw.ac.nz/deep_ar/newpage.php?pageid=livedata&amp;default=THL" TargetMode="External"/><Relationship Id="rId142" Type="http://schemas.openxmlformats.org/officeDocument/2006/relationships/hyperlink" Target="http://companyresearch.nzx.com.helicon.vuw.ac.nz/deep_ar/newpage.php?pageid=livedata&amp;default=WDT" TargetMode="External"/><Relationship Id="rId3" Type="http://schemas.openxmlformats.org/officeDocument/2006/relationships/hyperlink" Target="http://companyresearch.nzx.com.helicon.vuw.ac.nz/deep_ar/newpage.php?pageid=livedata&amp;default=AIR" TargetMode="External"/><Relationship Id="rId25" Type="http://schemas.openxmlformats.org/officeDocument/2006/relationships/hyperlink" Target="http://companyresearch.nzx.com.helicon.vuw.ac.nz/deep_ar/newpage.php?pageid=livedata&amp;default=CDI" TargetMode="External"/><Relationship Id="rId46" Type="http://schemas.openxmlformats.org/officeDocument/2006/relationships/hyperlink" Target="http://companyresearch.nzx.com.helicon.vuw.ac.nz/deep_ar/newpage.php?pageid=livedata&amp;default=FSF" TargetMode="External"/><Relationship Id="rId67" Type="http://schemas.openxmlformats.org/officeDocument/2006/relationships/hyperlink" Target="http://companyresearch.nzx.com.helicon.vuw.ac.nz/deep_ar/newpage.php?pageid=livedata&amp;default=MGL" TargetMode="External"/><Relationship Id="rId116" Type="http://schemas.openxmlformats.org/officeDocument/2006/relationships/hyperlink" Target="http://companyresearch.nzx.com.helicon.vuw.ac.nz/deep_ar/newpage.php?pageid=livedata&amp;default=SPY" TargetMode="External"/><Relationship Id="rId137" Type="http://schemas.openxmlformats.org/officeDocument/2006/relationships/hyperlink" Target="http://companyresearch.nzx.com.helicon.vuw.ac.nz/deep_ar/newpage.php?pageid=livedata&amp;default=VCT" TargetMode="External"/><Relationship Id="rId15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B175"/>
  <sheetViews>
    <sheetView tabSelected="1" zoomScale="55" zoomScaleNormal="55" workbookViewId="0">
      <pane xSplit="3" topLeftCell="D1" activePane="topRight" state="frozen"/>
      <selection pane="topRight" activeCell="B2" sqref="B2:B3"/>
    </sheetView>
  </sheetViews>
  <sheetFormatPr defaultRowHeight="15" x14ac:dyDescent="0.25"/>
  <cols>
    <col min="2" max="2" width="9.140625" style="3"/>
    <col min="3" max="3" width="40.28515625" bestFit="1" customWidth="1"/>
    <col min="4" max="4" width="21.7109375" customWidth="1"/>
    <col min="5" max="6" width="15.42578125" customWidth="1"/>
    <col min="7" max="7" width="16.140625" customWidth="1"/>
    <col min="8" max="8" width="16.85546875" customWidth="1"/>
    <col min="9" max="9" width="16.5703125" customWidth="1"/>
    <col min="10" max="10" width="11.140625" bestFit="1" customWidth="1"/>
    <col min="11" max="11" width="12" bestFit="1" customWidth="1"/>
    <col min="12" max="13" width="11.5703125" bestFit="1" customWidth="1"/>
    <col min="14" max="14" width="12" bestFit="1" customWidth="1"/>
    <col min="15" max="15" width="11.85546875" customWidth="1"/>
    <col min="16" max="16" width="11.140625" customWidth="1"/>
    <col min="17" max="17" width="12.42578125" customWidth="1"/>
    <col min="18" max="18" width="12.7109375" customWidth="1"/>
    <col min="19" max="19" width="12.140625" customWidth="1"/>
    <col min="20" max="20" width="14" customWidth="1"/>
    <col min="21" max="21" width="14.28515625" customWidth="1"/>
    <col min="22" max="22" width="13.28515625" customWidth="1"/>
    <col min="23" max="23" width="13.28515625" bestFit="1" customWidth="1"/>
    <col min="24" max="29" width="13.140625" customWidth="1"/>
    <col min="30" max="30" width="11.28515625" customWidth="1"/>
    <col min="31" max="31" width="11.5703125" customWidth="1"/>
    <col min="32" max="32" width="11.28515625" customWidth="1"/>
    <col min="33" max="33" width="12" customWidth="1"/>
    <col min="34" max="34" width="11.5703125" customWidth="1"/>
    <col min="35" max="35" width="11.28515625" customWidth="1"/>
    <col min="36" max="36" width="11.5703125" customWidth="1"/>
    <col min="37" max="37" width="11.28515625" customWidth="1"/>
    <col min="38" max="38" width="12" customWidth="1"/>
    <col min="39" max="39" width="11.5703125" customWidth="1"/>
    <col min="40" max="40" width="11.28515625" customWidth="1"/>
    <col min="41" max="41" width="11.5703125" customWidth="1"/>
    <col min="42" max="42" width="11.28515625" customWidth="1"/>
    <col min="43" max="43" width="12" customWidth="1"/>
    <col min="44" max="44" width="11.5703125" customWidth="1"/>
    <col min="45" max="54" width="12.5703125" customWidth="1"/>
  </cols>
  <sheetData>
    <row r="2" spans="2:54" ht="15" customHeight="1" x14ac:dyDescent="0.25">
      <c r="B2" s="24" t="s">
        <v>8</v>
      </c>
      <c r="C2" s="25" t="s">
        <v>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</row>
    <row r="3" spans="2:54" ht="60" x14ac:dyDescent="0.25">
      <c r="B3" s="24"/>
      <c r="C3" s="25"/>
      <c r="D3" s="4" t="s">
        <v>291</v>
      </c>
      <c r="E3" s="4" t="s">
        <v>353</v>
      </c>
      <c r="F3" s="4" t="s">
        <v>354</v>
      </c>
      <c r="G3" s="4" t="s">
        <v>355</v>
      </c>
      <c r="H3" s="4" t="s">
        <v>356</v>
      </c>
      <c r="I3" s="4" t="s">
        <v>357</v>
      </c>
      <c r="J3" s="4" t="s">
        <v>300</v>
      </c>
      <c r="K3" s="4" t="s">
        <v>299</v>
      </c>
      <c r="L3" s="4" t="s">
        <v>298</v>
      </c>
      <c r="M3" s="4" t="s">
        <v>297</v>
      </c>
      <c r="N3" s="4" t="s">
        <v>296</v>
      </c>
      <c r="O3" s="4" t="s">
        <v>305</v>
      </c>
      <c r="P3" s="4" t="s">
        <v>304</v>
      </c>
      <c r="Q3" s="4" t="s">
        <v>303</v>
      </c>
      <c r="R3" s="4" t="s">
        <v>302</v>
      </c>
      <c r="S3" s="4" t="s">
        <v>301</v>
      </c>
      <c r="T3" s="4" t="s">
        <v>310</v>
      </c>
      <c r="U3" s="4" t="s">
        <v>309</v>
      </c>
      <c r="V3" s="4" t="s">
        <v>308</v>
      </c>
      <c r="W3" s="4" t="s">
        <v>307</v>
      </c>
      <c r="X3" s="4" t="s">
        <v>306</v>
      </c>
      <c r="Y3" s="4" t="s">
        <v>326</v>
      </c>
      <c r="Z3" s="4" t="s">
        <v>327</v>
      </c>
      <c r="AA3" s="4" t="s">
        <v>328</v>
      </c>
      <c r="AB3" s="4" t="s">
        <v>329</v>
      </c>
      <c r="AC3" s="4" t="s">
        <v>330</v>
      </c>
      <c r="AD3" s="4" t="s">
        <v>331</v>
      </c>
      <c r="AE3" s="4" t="s">
        <v>332</v>
      </c>
      <c r="AF3" s="4" t="s">
        <v>333</v>
      </c>
      <c r="AG3" s="4" t="s">
        <v>335</v>
      </c>
      <c r="AH3" s="4" t="s">
        <v>334</v>
      </c>
      <c r="AI3" s="4" t="s">
        <v>336</v>
      </c>
      <c r="AJ3" s="4" t="s">
        <v>337</v>
      </c>
      <c r="AK3" s="4" t="s">
        <v>336</v>
      </c>
      <c r="AL3" s="4" t="s">
        <v>336</v>
      </c>
      <c r="AM3" s="4" t="s">
        <v>336</v>
      </c>
      <c r="AN3" s="4" t="s">
        <v>338</v>
      </c>
      <c r="AO3" s="4" t="s">
        <v>339</v>
      </c>
      <c r="AP3" s="4" t="s">
        <v>340</v>
      </c>
      <c r="AQ3" s="4" t="s">
        <v>341</v>
      </c>
      <c r="AR3" s="4" t="s">
        <v>342</v>
      </c>
      <c r="AS3" s="4" t="s">
        <v>343</v>
      </c>
      <c r="AT3" s="4" t="s">
        <v>344</v>
      </c>
      <c r="AU3" s="4" t="s">
        <v>345</v>
      </c>
      <c r="AV3" s="4" t="s">
        <v>346</v>
      </c>
      <c r="AW3" s="4" t="s">
        <v>347</v>
      </c>
      <c r="AX3" s="4" t="s">
        <v>348</v>
      </c>
      <c r="AY3" s="4" t="s">
        <v>349</v>
      </c>
      <c r="AZ3" s="4" t="s">
        <v>350</v>
      </c>
      <c r="BA3" s="4" t="s">
        <v>351</v>
      </c>
      <c r="BB3" s="4" t="s">
        <v>352</v>
      </c>
    </row>
    <row r="4" spans="2:54" x14ac:dyDescent="0.25">
      <c r="B4" s="6" t="s">
        <v>10</v>
      </c>
      <c r="C4" s="17" t="s">
        <v>11</v>
      </c>
      <c r="D4" s="7" t="s">
        <v>0</v>
      </c>
      <c r="E4" s="18">
        <v>223288</v>
      </c>
      <c r="F4" s="18">
        <v>212901</v>
      </c>
      <c r="G4" s="18">
        <v>209752</v>
      </c>
      <c r="H4" s="18">
        <v>208649</v>
      </c>
      <c r="I4" s="18">
        <v>188494</v>
      </c>
      <c r="J4" s="18">
        <v>20842</v>
      </c>
      <c r="K4" s="18">
        <v>26452</v>
      </c>
      <c r="L4" s="18">
        <v>23478</v>
      </c>
      <c r="M4" s="18">
        <v>22026</v>
      </c>
      <c r="N4" s="18">
        <v>25977</v>
      </c>
      <c r="O4" s="18">
        <v>-1268</v>
      </c>
      <c r="P4" s="18">
        <v>4859</v>
      </c>
      <c r="Q4" s="18">
        <v>2813</v>
      </c>
      <c r="R4" s="18">
        <v>1612</v>
      </c>
      <c r="S4" s="18">
        <v>11464</v>
      </c>
      <c r="T4" s="18">
        <v>221133</v>
      </c>
      <c r="U4" s="18">
        <v>224290</v>
      </c>
      <c r="V4" s="18">
        <v>210978</v>
      </c>
      <c r="W4" s="18">
        <v>203175</v>
      </c>
      <c r="X4" s="18">
        <v>168985</v>
      </c>
      <c r="Y4" s="19">
        <f>O4/T4</f>
        <v>-5.7341057191825735E-3</v>
      </c>
      <c r="Z4" s="19">
        <f>P4/U4</f>
        <v>2.1663917249988854E-2</v>
      </c>
      <c r="AA4" s="19">
        <f>Q4/V4</f>
        <v>1.3333143740105604E-2</v>
      </c>
      <c r="AB4" s="19">
        <f>R4/W4</f>
        <v>7.9340470038144449E-3</v>
      </c>
      <c r="AC4" s="19">
        <f>S4/X4</f>
        <v>6.784034085865609E-2</v>
      </c>
      <c r="AD4" s="18">
        <v>20537</v>
      </c>
      <c r="AE4" s="18">
        <v>17101</v>
      </c>
      <c r="AF4" s="18">
        <v>16256</v>
      </c>
      <c r="AG4" s="18">
        <v>15672</v>
      </c>
      <c r="AH4" s="18">
        <v>20897</v>
      </c>
      <c r="AI4" s="20">
        <v>7.4</v>
      </c>
      <c r="AJ4" s="20">
        <v>6.6</v>
      </c>
      <c r="AK4" s="20">
        <v>5.5</v>
      </c>
      <c r="AL4" s="20">
        <v>4.2</v>
      </c>
      <c r="AM4" s="20">
        <v>4.6399999999999997</v>
      </c>
      <c r="AN4" s="18">
        <f>AI4*AD4</f>
        <v>151973.80000000002</v>
      </c>
      <c r="AO4" s="18">
        <f t="shared" ref="AO4:AR19" si="0">AJ4*AE4</f>
        <v>112866.59999999999</v>
      </c>
      <c r="AP4" s="18">
        <f t="shared" si="0"/>
        <v>89408</v>
      </c>
      <c r="AQ4" s="18">
        <f t="shared" si="0"/>
        <v>65822.400000000009</v>
      </c>
      <c r="AR4" s="18">
        <f t="shared" si="0"/>
        <v>96962.079999999987</v>
      </c>
      <c r="AS4" s="22">
        <v>9.5200000000000007E-2</v>
      </c>
      <c r="AT4" s="22">
        <v>0.25580000000000003</v>
      </c>
      <c r="AU4" s="22">
        <v>5.96E-2</v>
      </c>
      <c r="AV4" s="22">
        <v>0.54910000000000003</v>
      </c>
      <c r="AW4" s="22">
        <v>-8.8099999999999998E-2</v>
      </c>
      <c r="AX4" s="22">
        <v>-0.19209999999999999</v>
      </c>
      <c r="AY4" s="22">
        <v>0.54559999999999997</v>
      </c>
      <c r="AZ4" s="22">
        <v>-7.1099999999999997E-2</v>
      </c>
      <c r="BA4" s="22">
        <v>1.1676</v>
      </c>
      <c r="BB4" s="22">
        <v>0.42349999999999999</v>
      </c>
    </row>
    <row r="5" spans="2:54" x14ac:dyDescent="0.25">
      <c r="B5" s="6" t="s">
        <v>12</v>
      </c>
      <c r="C5" s="17" t="s">
        <v>13</v>
      </c>
      <c r="D5" s="5" t="s">
        <v>2</v>
      </c>
      <c r="E5" s="18">
        <v>389000</v>
      </c>
      <c r="F5" s="18">
        <v>407116</v>
      </c>
      <c r="G5" s="18">
        <v>334071</v>
      </c>
      <c r="H5" s="18">
        <v>316540</v>
      </c>
      <c r="I5" s="18">
        <v>317711</v>
      </c>
      <c r="J5" s="18">
        <v>437100</v>
      </c>
      <c r="K5" s="18">
        <v>410251</v>
      </c>
      <c r="L5" s="18">
        <v>365319</v>
      </c>
      <c r="M5" s="18">
        <v>327731</v>
      </c>
      <c r="N5" s="18">
        <v>265902</v>
      </c>
      <c r="O5" s="18">
        <v>223500</v>
      </c>
      <c r="P5" s="18">
        <v>215881</v>
      </c>
      <c r="Q5" s="18">
        <v>177967</v>
      </c>
      <c r="R5" s="18">
        <v>142284</v>
      </c>
      <c r="S5" s="18">
        <v>100761</v>
      </c>
      <c r="T5" s="18">
        <v>5101500</v>
      </c>
      <c r="U5" s="18">
        <v>4733919</v>
      </c>
      <c r="V5" s="18">
        <v>3938552</v>
      </c>
      <c r="W5" s="18">
        <v>3875533</v>
      </c>
      <c r="X5" s="18">
        <v>3866210</v>
      </c>
      <c r="Y5" s="19">
        <f t="shared" ref="Y5:AC68" si="1">O5/T5</f>
        <v>4.3810643928256399E-2</v>
      </c>
      <c r="Z5" s="19">
        <f t="shared" si="1"/>
        <v>4.5603019401050167E-2</v>
      </c>
      <c r="AA5" s="19">
        <f t="shared" si="1"/>
        <v>4.5185895730207447E-2</v>
      </c>
      <c r="AB5" s="19">
        <f t="shared" si="1"/>
        <v>3.6713401743708546E-2</v>
      </c>
      <c r="AC5" s="19">
        <f t="shared" si="1"/>
        <v>2.6061957317372826E-2</v>
      </c>
      <c r="AD5" s="18">
        <v>1190126</v>
      </c>
      <c r="AE5" s="18">
        <v>1322371</v>
      </c>
      <c r="AF5" s="18">
        <v>1322371</v>
      </c>
      <c r="AG5" s="18">
        <v>1322158</v>
      </c>
      <c r="AH5" s="18">
        <v>1309975</v>
      </c>
      <c r="AI5" s="20">
        <v>4.9349999999999996</v>
      </c>
      <c r="AJ5" s="20">
        <v>3.9</v>
      </c>
      <c r="AK5" s="20">
        <v>2.97</v>
      </c>
      <c r="AL5" s="20">
        <v>2.44</v>
      </c>
      <c r="AM5" s="20">
        <v>2.2250000000000001</v>
      </c>
      <c r="AN5" s="18">
        <f t="shared" ref="AN5:AR24" si="2">AI5*AD5</f>
        <v>5873271.8099999996</v>
      </c>
      <c r="AO5" s="18">
        <f t="shared" si="0"/>
        <v>5157246.8999999994</v>
      </c>
      <c r="AP5" s="18">
        <f t="shared" si="0"/>
        <v>3927441.87</v>
      </c>
      <c r="AQ5" s="18">
        <f t="shared" si="0"/>
        <v>3226065.52</v>
      </c>
      <c r="AR5" s="18">
        <f t="shared" si="0"/>
        <v>2914694.375</v>
      </c>
      <c r="AS5" s="22">
        <v>0.24249999999999999</v>
      </c>
      <c r="AT5" s="22">
        <v>0.2054</v>
      </c>
      <c r="AU5" s="22">
        <v>0.37440000000000001</v>
      </c>
      <c r="AV5" s="22">
        <v>0.104</v>
      </c>
      <c r="AW5" s="22">
        <v>0.2021</v>
      </c>
      <c r="AX5" s="22">
        <v>0.1331</v>
      </c>
      <c r="AY5" s="22">
        <v>0.30209999999999998</v>
      </c>
      <c r="AZ5" s="22">
        <v>-0.42170000000000002</v>
      </c>
      <c r="BA5" s="22">
        <v>0.36899999999999999</v>
      </c>
      <c r="BB5" s="22">
        <v>0.1512</v>
      </c>
    </row>
    <row r="6" spans="2:54" x14ac:dyDescent="0.25">
      <c r="B6" s="6" t="s">
        <v>12</v>
      </c>
      <c r="C6" s="17" t="s">
        <v>13</v>
      </c>
      <c r="D6" s="12" t="s">
        <v>294</v>
      </c>
      <c r="E6" s="18">
        <v>132000</v>
      </c>
      <c r="F6" s="18">
        <v>127000</v>
      </c>
      <c r="G6" s="18">
        <v>124308</v>
      </c>
      <c r="H6" s="18">
        <v>120863</v>
      </c>
      <c r="I6" s="18">
        <v>111150</v>
      </c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9"/>
      <c r="Z6" s="19"/>
      <c r="AA6" s="19"/>
      <c r="AB6" s="19"/>
      <c r="AC6" s="19"/>
      <c r="AD6" s="18"/>
      <c r="AE6" s="18"/>
      <c r="AF6" s="18"/>
      <c r="AG6" s="18"/>
      <c r="AH6" s="18"/>
      <c r="AI6" s="20"/>
      <c r="AJ6" s="20"/>
      <c r="AK6" s="20"/>
      <c r="AL6" s="20"/>
      <c r="AM6" s="20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</row>
    <row r="7" spans="2:54" x14ac:dyDescent="0.25">
      <c r="B7" s="6" t="s">
        <v>14</v>
      </c>
      <c r="C7" s="17" t="s">
        <v>15</v>
      </c>
      <c r="D7" s="5" t="s">
        <v>2</v>
      </c>
      <c r="E7" s="18">
        <v>5060000</v>
      </c>
      <c r="F7" s="18">
        <v>4752000</v>
      </c>
      <c r="G7" s="18">
        <v>4662000</v>
      </c>
      <c r="H7" s="18">
        <v>4514000</v>
      </c>
      <c r="I7" s="18">
        <v>4377000</v>
      </c>
      <c r="J7" s="18">
        <v>1006000</v>
      </c>
      <c r="K7" s="18">
        <v>872000</v>
      </c>
      <c r="L7" s="18">
        <v>667000</v>
      </c>
      <c r="M7" s="18">
        <v>442000</v>
      </c>
      <c r="N7" s="18">
        <v>389000</v>
      </c>
      <c r="O7" s="18">
        <v>327000</v>
      </c>
      <c r="P7" s="18">
        <v>262000</v>
      </c>
      <c r="Q7" s="18">
        <v>182000</v>
      </c>
      <c r="R7" s="18">
        <v>71000</v>
      </c>
      <c r="S7" s="18">
        <v>81000</v>
      </c>
      <c r="T7" s="18">
        <v>6775000</v>
      </c>
      <c r="U7" s="18">
        <v>5850000</v>
      </c>
      <c r="V7" s="18">
        <v>5612000</v>
      </c>
      <c r="W7" s="18">
        <v>5459000</v>
      </c>
      <c r="X7" s="18">
        <v>4902000</v>
      </c>
      <c r="Y7" s="19">
        <f t="shared" si="1"/>
        <v>4.826568265682657E-2</v>
      </c>
      <c r="Z7" s="19">
        <f t="shared" si="1"/>
        <v>4.4786324786324785E-2</v>
      </c>
      <c r="AA7" s="19">
        <f t="shared" si="1"/>
        <v>3.243050605844619E-2</v>
      </c>
      <c r="AB7" s="19">
        <f t="shared" si="1"/>
        <v>1.3006045063198388E-2</v>
      </c>
      <c r="AC7" s="19">
        <f t="shared" si="1"/>
        <v>1.6523867809057527E-2</v>
      </c>
      <c r="AD7" s="18">
        <v>1114424</v>
      </c>
      <c r="AE7" s="18">
        <v>1103925</v>
      </c>
      <c r="AF7" s="18">
        <v>1099707</v>
      </c>
      <c r="AG7" s="18">
        <v>1090833</v>
      </c>
      <c r="AH7" s="18">
        <v>1076747</v>
      </c>
      <c r="AI7" s="20">
        <v>2.5499999999999998</v>
      </c>
      <c r="AJ7" s="20">
        <v>2.08</v>
      </c>
      <c r="AK7" s="20">
        <v>1.4850000000000001</v>
      </c>
      <c r="AL7" s="20">
        <v>0.86</v>
      </c>
      <c r="AM7" s="20">
        <v>1.1200000000000001</v>
      </c>
      <c r="AN7" s="18">
        <f t="shared" si="2"/>
        <v>2841781.1999999997</v>
      </c>
      <c r="AO7" s="18">
        <f t="shared" si="0"/>
        <v>2296164</v>
      </c>
      <c r="AP7" s="18">
        <f t="shared" si="0"/>
        <v>1633064.895</v>
      </c>
      <c r="AQ7" s="18">
        <f t="shared" si="0"/>
        <v>938116.38</v>
      </c>
      <c r="AR7" s="18">
        <f t="shared" si="0"/>
        <v>1205956.6400000001</v>
      </c>
      <c r="AS7" s="22">
        <v>0.2243</v>
      </c>
      <c r="AT7" s="22">
        <v>0.65910000000000002</v>
      </c>
      <c r="AU7" s="22">
        <v>0.33989999999999998</v>
      </c>
      <c r="AV7" s="22">
        <v>0.51900000000000002</v>
      </c>
      <c r="AW7" s="22">
        <v>-0.37109999999999999</v>
      </c>
      <c r="AX7" s="22">
        <v>0.3075</v>
      </c>
      <c r="AY7" s="22">
        <v>0.34060000000000001</v>
      </c>
      <c r="AZ7" s="22">
        <v>-0.45279999999999998</v>
      </c>
      <c r="BA7" s="22">
        <v>8.1699999999999995E-2</v>
      </c>
      <c r="BB7" s="22">
        <v>0.53700000000000003</v>
      </c>
    </row>
    <row r="8" spans="2:54" x14ac:dyDescent="0.25">
      <c r="B8" s="6" t="s">
        <v>16</v>
      </c>
      <c r="C8" s="17" t="s">
        <v>17</v>
      </c>
      <c r="D8" s="16" t="s">
        <v>292</v>
      </c>
      <c r="E8" s="18">
        <v>15342</v>
      </c>
      <c r="F8" s="18">
        <v>16081</v>
      </c>
      <c r="G8" s="18">
        <v>27099</v>
      </c>
      <c r="H8" s="18">
        <v>21452</v>
      </c>
      <c r="I8" s="18">
        <v>58842</v>
      </c>
      <c r="J8" s="21">
        <v>2368</v>
      </c>
      <c r="K8" s="21">
        <v>2426</v>
      </c>
      <c r="L8" s="21">
        <v>-2506</v>
      </c>
      <c r="M8" s="21">
        <v>-8769</v>
      </c>
      <c r="N8" s="21">
        <v>-31252</v>
      </c>
      <c r="O8" s="18">
        <v>655</v>
      </c>
      <c r="P8" s="18">
        <v>1028</v>
      </c>
      <c r="Q8" s="18">
        <v>-2615</v>
      </c>
      <c r="R8" s="18">
        <v>-14093</v>
      </c>
      <c r="S8" s="18">
        <v>-39921</v>
      </c>
      <c r="T8" s="18">
        <v>11881</v>
      </c>
      <c r="U8" s="18">
        <v>11638</v>
      </c>
      <c r="V8" s="18">
        <v>11522</v>
      </c>
      <c r="W8" s="18">
        <v>33851</v>
      </c>
      <c r="X8" s="18">
        <v>54873</v>
      </c>
      <c r="Y8" s="19">
        <f t="shared" si="1"/>
        <v>5.5130039558959683E-2</v>
      </c>
      <c r="Z8" s="19">
        <f t="shared" si="1"/>
        <v>8.8331328406942772E-2</v>
      </c>
      <c r="AA8" s="19">
        <f t="shared" si="1"/>
        <v>-0.22695712549904531</v>
      </c>
      <c r="AB8" s="19">
        <f t="shared" si="1"/>
        <v>-0.41632448081297452</v>
      </c>
      <c r="AC8" s="19">
        <f t="shared" si="1"/>
        <v>-0.72751626482969767</v>
      </c>
      <c r="AD8" s="18">
        <v>105471</v>
      </c>
      <c r="AE8" s="18">
        <v>90793</v>
      </c>
      <c r="AF8" s="18">
        <v>90793</v>
      </c>
      <c r="AG8" s="18">
        <v>2042295</v>
      </c>
      <c r="AH8" s="18">
        <v>1952295</v>
      </c>
      <c r="AI8" s="20">
        <v>5.3999999999999999E-2</v>
      </c>
      <c r="AJ8" s="20">
        <v>5.0999999999999997E-2</v>
      </c>
      <c r="AK8" s="20">
        <v>1.7999999999999999E-2</v>
      </c>
      <c r="AL8" s="20">
        <v>2.8000000000000001E-2</v>
      </c>
      <c r="AM8" s="20">
        <v>8.0000000000000002E-3</v>
      </c>
      <c r="AN8" s="18">
        <f t="shared" si="2"/>
        <v>5695.4340000000002</v>
      </c>
      <c r="AO8" s="18">
        <f t="shared" si="0"/>
        <v>4630.4429999999993</v>
      </c>
      <c r="AP8" s="18">
        <f t="shared" si="0"/>
        <v>1634.2739999999999</v>
      </c>
      <c r="AQ8" s="18">
        <f t="shared" si="0"/>
        <v>57184.26</v>
      </c>
      <c r="AR8" s="18">
        <f t="shared" si="0"/>
        <v>15618.36</v>
      </c>
      <c r="AS8" s="22">
        <v>-0.30990000000000001</v>
      </c>
      <c r="AT8" s="22">
        <v>0.3654</v>
      </c>
      <c r="AU8" s="22">
        <v>0.73340000000000005</v>
      </c>
      <c r="AV8" s="22">
        <v>-3.2199999999999999E-2</v>
      </c>
      <c r="AW8" s="22">
        <v>-0.98450000000000004</v>
      </c>
      <c r="AX8" s="22">
        <v>-0.8246</v>
      </c>
      <c r="AY8" s="22">
        <v>-0.84309999999999996</v>
      </c>
      <c r="AZ8" s="22">
        <v>-0.48230000000000001</v>
      </c>
      <c r="BA8" s="22">
        <v>-0.18990000000000001</v>
      </c>
      <c r="BB8" s="22">
        <v>-4.9000000000000002E-2</v>
      </c>
    </row>
    <row r="9" spans="2:54" x14ac:dyDescent="0.25">
      <c r="B9" s="6" t="s">
        <v>18</v>
      </c>
      <c r="C9" s="17" t="s">
        <v>315</v>
      </c>
      <c r="D9" s="9" t="s">
        <v>3</v>
      </c>
      <c r="E9" s="18">
        <v>854760550</v>
      </c>
      <c r="F9" s="18">
        <v>805290500</v>
      </c>
      <c r="G9" s="18">
        <v>779105250</v>
      </c>
      <c r="H9" s="18">
        <v>661330600</v>
      </c>
      <c r="I9" s="18">
        <v>1893849.9999999998</v>
      </c>
      <c r="J9" s="18">
        <v>2763000</v>
      </c>
      <c r="K9" s="18">
        <v>2424000</v>
      </c>
      <c r="L9" s="18">
        <v>2393000</v>
      </c>
      <c r="M9" s="18">
        <v>1709000</v>
      </c>
      <c r="N9" s="18">
        <v>1689000</v>
      </c>
      <c r="O9" s="18">
        <v>815000</v>
      </c>
      <c r="P9" s="18">
        <v>834000</v>
      </c>
      <c r="Q9" s="18">
        <v>730000</v>
      </c>
      <c r="R9" s="18">
        <v>567000</v>
      </c>
      <c r="S9" s="18">
        <v>771000</v>
      </c>
      <c r="T9" s="18">
        <v>134855000</v>
      </c>
      <c r="U9" s="18">
        <v>133224000</v>
      </c>
      <c r="V9" s="18">
        <v>118751000</v>
      </c>
      <c r="W9" s="18">
        <v>110290000</v>
      </c>
      <c r="X9" s="18">
        <v>89261000</v>
      </c>
      <c r="Y9" s="19">
        <f t="shared" si="1"/>
        <v>6.0435282340291427E-3</v>
      </c>
      <c r="Z9" s="19">
        <f t="shared" si="1"/>
        <v>6.2601333093136374E-3</v>
      </c>
      <c r="AA9" s="19">
        <f t="shared" si="1"/>
        <v>6.1473166541755435E-3</v>
      </c>
      <c r="AB9" s="19">
        <f t="shared" si="1"/>
        <v>5.1409919303654003E-3</v>
      </c>
      <c r="AC9" s="19">
        <f t="shared" si="1"/>
        <v>8.6375908851570107E-3</v>
      </c>
      <c r="AD9" s="18">
        <v>2957738</v>
      </c>
      <c r="AE9" s="18">
        <v>2957738</v>
      </c>
      <c r="AF9" s="18">
        <v>2930424</v>
      </c>
      <c r="AG9" s="18">
        <v>2854673</v>
      </c>
      <c r="AH9" s="18">
        <v>2094424</v>
      </c>
      <c r="AI9" s="20">
        <v>5.78</v>
      </c>
      <c r="AJ9" s="20">
        <v>4.75</v>
      </c>
      <c r="AK9" s="20">
        <v>6.05</v>
      </c>
      <c r="AL9" s="20">
        <v>5.4</v>
      </c>
      <c r="AM9" s="20">
        <v>6.95</v>
      </c>
      <c r="AN9" s="18">
        <f t="shared" si="2"/>
        <v>17095725.640000001</v>
      </c>
      <c r="AO9" s="18">
        <f t="shared" si="0"/>
        <v>14049255.5</v>
      </c>
      <c r="AP9" s="18">
        <f t="shared" si="0"/>
        <v>17729065.199999999</v>
      </c>
      <c r="AQ9" s="18">
        <f t="shared" si="0"/>
        <v>15415234.200000001</v>
      </c>
      <c r="AR9" s="18">
        <f t="shared" si="0"/>
        <v>14556246.800000001</v>
      </c>
      <c r="AS9" s="22">
        <v>0.1293</v>
      </c>
      <c r="AT9" s="22">
        <v>0.2737</v>
      </c>
      <c r="AU9" s="22">
        <v>-0.17630000000000001</v>
      </c>
      <c r="AV9" s="22">
        <v>0.19259999999999999</v>
      </c>
      <c r="AW9" s="22">
        <v>-0.1784</v>
      </c>
      <c r="AX9" s="22">
        <v>-0.1193</v>
      </c>
      <c r="AY9" s="22">
        <v>0.37340000000000001</v>
      </c>
      <c r="AZ9" s="22">
        <v>-0.39610000000000001</v>
      </c>
      <c r="BA9" s="22">
        <v>9.2999999999999999E-2</v>
      </c>
      <c r="BB9" s="22">
        <v>0.53220000000000001</v>
      </c>
    </row>
    <row r="10" spans="2:54" x14ac:dyDescent="0.25">
      <c r="B10" s="6" t="s">
        <v>18</v>
      </c>
      <c r="C10" s="17" t="s">
        <v>315</v>
      </c>
      <c r="D10" s="10" t="s">
        <v>4</v>
      </c>
      <c r="E10" s="18">
        <f>219795570</f>
        <v>219795570</v>
      </c>
      <c r="F10" s="18">
        <v>207074700</v>
      </c>
      <c r="G10" s="18">
        <v>200341350</v>
      </c>
      <c r="H10" s="18">
        <v>170056440</v>
      </c>
      <c r="I10" s="18">
        <v>486990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9"/>
      <c r="Z10" s="19"/>
      <c r="AA10" s="19"/>
      <c r="AB10" s="19"/>
      <c r="AC10" s="19"/>
      <c r="AD10" s="18"/>
      <c r="AE10" s="18"/>
      <c r="AF10" s="18"/>
      <c r="AG10" s="18"/>
      <c r="AH10" s="18"/>
      <c r="AI10" s="20"/>
      <c r="AJ10" s="20"/>
      <c r="AK10" s="20"/>
      <c r="AL10" s="20"/>
      <c r="AM10" s="20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</row>
    <row r="11" spans="2:54" x14ac:dyDescent="0.25">
      <c r="B11" s="6" t="s">
        <v>18</v>
      </c>
      <c r="C11" s="17" t="s">
        <v>315</v>
      </c>
      <c r="D11" s="7" t="s">
        <v>0</v>
      </c>
      <c r="E11" s="18">
        <f>1367616880</f>
        <v>1367616880</v>
      </c>
      <c r="F11" s="18">
        <v>1288464800.0000002</v>
      </c>
      <c r="G11" s="18">
        <v>1246568400</v>
      </c>
      <c r="H11" s="18">
        <v>1058128960.0000001</v>
      </c>
      <c r="I11" s="18">
        <v>3030160.0000000005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9"/>
      <c r="Z11" s="19"/>
      <c r="AA11" s="19"/>
      <c r="AB11" s="19"/>
      <c r="AC11" s="19"/>
      <c r="AD11" s="18"/>
      <c r="AE11" s="18"/>
      <c r="AF11" s="18"/>
      <c r="AG11" s="18"/>
      <c r="AH11" s="18"/>
      <c r="AI11" s="20"/>
      <c r="AJ11" s="20"/>
      <c r="AK11" s="20"/>
      <c r="AL11" s="20"/>
      <c r="AM11" s="20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</row>
    <row r="12" spans="2:54" x14ac:dyDescent="0.25">
      <c r="B12" s="6" t="s">
        <v>19</v>
      </c>
      <c r="C12" s="17" t="s">
        <v>316</v>
      </c>
      <c r="D12" s="10" t="s">
        <v>4</v>
      </c>
      <c r="E12" s="18">
        <v>35768000</v>
      </c>
      <c r="F12" s="18">
        <v>34315000</v>
      </c>
      <c r="G12" s="18">
        <v>37220000</v>
      </c>
      <c r="H12" s="18">
        <v>35817000</v>
      </c>
      <c r="I12" s="18">
        <v>31431000</v>
      </c>
      <c r="J12" s="18">
        <v>26311000</v>
      </c>
      <c r="K12" s="18">
        <v>25088000</v>
      </c>
      <c r="L12" s="18">
        <v>28104000</v>
      </c>
      <c r="M12" s="18">
        <v>27164000</v>
      </c>
      <c r="N12" s="18">
        <v>22524000</v>
      </c>
      <c r="O12" s="18">
        <v>7278000</v>
      </c>
      <c r="P12" s="18">
        <v>6288000</v>
      </c>
      <c r="Q12" s="18">
        <v>5619000</v>
      </c>
      <c r="R12" s="18">
        <v>5346000</v>
      </c>
      <c r="S12" s="18">
        <v>4470000</v>
      </c>
      <c r="T12" s="18">
        <v>772115000</v>
      </c>
      <c r="U12" s="18">
        <v>703024000</v>
      </c>
      <c r="V12" s="18">
        <v>642127000</v>
      </c>
      <c r="W12" s="18">
        <v>594488000</v>
      </c>
      <c r="X12" s="18">
        <v>531739000</v>
      </c>
      <c r="Y12" s="19">
        <f t="shared" si="1"/>
        <v>9.4260569992811946E-3</v>
      </c>
      <c r="Z12" s="19">
        <f t="shared" si="1"/>
        <v>8.9442181205762541E-3</v>
      </c>
      <c r="AA12" s="19">
        <f t="shared" si="1"/>
        <v>8.7506054098332575E-3</v>
      </c>
      <c r="AB12" s="19">
        <f t="shared" si="1"/>
        <v>8.992612130101869E-3</v>
      </c>
      <c r="AC12" s="19">
        <f t="shared" si="1"/>
        <v>8.4063798216794331E-3</v>
      </c>
      <c r="AD12" s="18">
        <v>2756628</v>
      </c>
      <c r="AE12" s="18">
        <v>2743655</v>
      </c>
      <c r="AF12" s="18">
        <v>2717357</v>
      </c>
      <c r="AG12" s="18">
        <v>2629034</v>
      </c>
      <c r="AH12" s="18">
        <v>2559662</v>
      </c>
      <c r="AI12" s="20">
        <v>29.72</v>
      </c>
      <c r="AJ12" s="20">
        <v>34.53</v>
      </c>
      <c r="AK12" s="20">
        <v>34.85</v>
      </c>
      <c r="AL12" s="20">
        <v>30.99</v>
      </c>
      <c r="AM12" s="20">
        <v>24.55</v>
      </c>
      <c r="AN12" s="18">
        <f t="shared" si="2"/>
        <v>81926984.159999996</v>
      </c>
      <c r="AO12" s="18">
        <f t="shared" si="0"/>
        <v>94738407.150000006</v>
      </c>
      <c r="AP12" s="18">
        <f t="shared" si="0"/>
        <v>94699891.450000003</v>
      </c>
      <c r="AQ12" s="18">
        <f t="shared" si="0"/>
        <v>81473763.659999996</v>
      </c>
      <c r="AR12" s="18">
        <f t="shared" si="0"/>
        <v>62839702.100000001</v>
      </c>
      <c r="AS12" s="22">
        <v>-6.6000000000000003E-2</v>
      </c>
      <c r="AT12" s="22">
        <v>1.4200000000000001E-2</v>
      </c>
      <c r="AU12" s="22">
        <v>0.16539999999999999</v>
      </c>
      <c r="AV12" s="22">
        <v>0.23719999999999999</v>
      </c>
      <c r="AW12" s="22">
        <v>-6.9500000000000006E-2</v>
      </c>
      <c r="AX12" s="22">
        <v>0.15049999999999999</v>
      </c>
      <c r="AY12" s="22">
        <v>0.622</v>
      </c>
      <c r="AZ12" s="22">
        <v>-0.36699999999999999</v>
      </c>
      <c r="BA12" s="22">
        <v>3.7699999999999997E-2</v>
      </c>
      <c r="BB12" s="22">
        <v>0.27939999999999998</v>
      </c>
    </row>
    <row r="13" spans="2:54" x14ac:dyDescent="0.25">
      <c r="B13" s="6" t="s">
        <v>20</v>
      </c>
      <c r="C13" s="17" t="s">
        <v>5</v>
      </c>
      <c r="D13" s="10" t="s">
        <v>4</v>
      </c>
      <c r="E13" s="18">
        <v>475</v>
      </c>
      <c r="F13" s="18">
        <v>654</v>
      </c>
      <c r="G13" s="18">
        <v>401</v>
      </c>
      <c r="H13" s="18">
        <v>503</v>
      </c>
      <c r="I13" s="18">
        <v>3811</v>
      </c>
      <c r="J13" s="18">
        <v>-3917</v>
      </c>
      <c r="K13" s="18">
        <v>-130</v>
      </c>
      <c r="L13" s="18">
        <v>-450</v>
      </c>
      <c r="M13" s="18">
        <v>-728</v>
      </c>
      <c r="N13" s="18">
        <v>3038</v>
      </c>
      <c r="O13" s="18">
        <v>-3917</v>
      </c>
      <c r="P13" s="18">
        <v>-106</v>
      </c>
      <c r="Q13" s="18">
        <v>-471</v>
      </c>
      <c r="R13" s="18">
        <v>-714</v>
      </c>
      <c r="S13" s="18">
        <v>3037</v>
      </c>
      <c r="T13" s="18">
        <v>2068</v>
      </c>
      <c r="U13" s="18">
        <v>5489</v>
      </c>
      <c r="V13" s="18">
        <v>4890</v>
      </c>
      <c r="W13" s="18">
        <v>5261</v>
      </c>
      <c r="X13" s="18">
        <v>8109</v>
      </c>
      <c r="Y13" s="19">
        <f t="shared" si="1"/>
        <v>-1.8941005802707931</v>
      </c>
      <c r="Z13" s="19">
        <f t="shared" si="1"/>
        <v>-1.9311349972672618E-2</v>
      </c>
      <c r="AA13" s="19">
        <f t="shared" si="1"/>
        <v>-9.6319018404907975E-2</v>
      </c>
      <c r="AB13" s="19">
        <f t="shared" si="1"/>
        <v>-0.13571564341379966</v>
      </c>
      <c r="AC13" s="19">
        <f t="shared" si="1"/>
        <v>0.37452213589838451</v>
      </c>
      <c r="AD13" s="18">
        <v>651646</v>
      </c>
      <c r="AE13" s="18">
        <v>537214</v>
      </c>
      <c r="AF13" s="18">
        <v>500092</v>
      </c>
      <c r="AG13" s="18">
        <v>23490</v>
      </c>
      <c r="AH13" s="18">
        <v>23490</v>
      </c>
      <c r="AI13" s="20">
        <v>3.0000000000000001E-3</v>
      </c>
      <c r="AJ13" s="20">
        <v>0.01</v>
      </c>
      <c r="AK13" s="20">
        <v>1.0999999999999999E-2</v>
      </c>
      <c r="AL13" s="20">
        <v>0.14000000000000001</v>
      </c>
      <c r="AM13" s="20">
        <v>0.18</v>
      </c>
      <c r="AN13" s="18">
        <f t="shared" si="2"/>
        <v>1954.9380000000001</v>
      </c>
      <c r="AO13" s="18">
        <f t="shared" si="0"/>
        <v>5372.14</v>
      </c>
      <c r="AP13" s="18">
        <f t="shared" si="0"/>
        <v>5501.0119999999997</v>
      </c>
      <c r="AQ13" s="18">
        <f t="shared" si="0"/>
        <v>3288.6000000000004</v>
      </c>
      <c r="AR13" s="18">
        <f t="shared" si="0"/>
        <v>4228.2</v>
      </c>
      <c r="AS13" s="22">
        <v>-0.57140000000000002</v>
      </c>
      <c r="AT13" s="22">
        <v>-0.3</v>
      </c>
      <c r="AU13" s="22">
        <v>-0.16669999999999999</v>
      </c>
      <c r="AV13" s="22">
        <v>0.5</v>
      </c>
      <c r="AW13" s="22">
        <v>6.6699999999999995E-2</v>
      </c>
      <c r="AX13" s="22">
        <v>-3.2300000000000002E-2</v>
      </c>
      <c r="AY13" s="22">
        <v>0.55000000000000004</v>
      </c>
      <c r="AZ13" s="22">
        <v>-0.875</v>
      </c>
      <c r="BA13" s="22">
        <v>0.35270000000000001</v>
      </c>
      <c r="BB13" s="22">
        <v>0.4123</v>
      </c>
    </row>
    <row r="14" spans="2:54" x14ac:dyDescent="0.25">
      <c r="B14" s="6" t="s">
        <v>21</v>
      </c>
      <c r="C14" s="17" t="s">
        <v>22</v>
      </c>
      <c r="D14" s="8" t="s">
        <v>1</v>
      </c>
      <c r="E14" s="18" t="s">
        <v>312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9"/>
      <c r="Z14" s="19"/>
      <c r="AA14" s="19"/>
      <c r="AB14" s="19"/>
      <c r="AC14" s="19"/>
      <c r="AD14" s="18"/>
      <c r="AE14" s="18"/>
      <c r="AF14" s="18"/>
      <c r="AG14" s="18"/>
      <c r="AH14" s="18"/>
      <c r="AI14" s="20"/>
      <c r="AJ14" s="20"/>
      <c r="AK14" s="20"/>
      <c r="AL14" s="20"/>
      <c r="AM14" s="20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</row>
    <row r="15" spans="2:54" x14ac:dyDescent="0.25">
      <c r="B15" s="6" t="s">
        <v>23</v>
      </c>
      <c r="C15" s="17" t="s">
        <v>317</v>
      </c>
      <c r="D15" s="13" t="s">
        <v>7</v>
      </c>
      <c r="E15" s="18">
        <v>851467</v>
      </c>
      <c r="F15" s="18">
        <v>825740</v>
      </c>
      <c r="G15" s="18">
        <v>854090</v>
      </c>
      <c r="H15" s="18">
        <v>1081597</v>
      </c>
      <c r="I15" s="18">
        <v>1054215</v>
      </c>
      <c r="J15" s="18">
        <v>98296</v>
      </c>
      <c r="K15" s="18">
        <v>147278</v>
      </c>
      <c r="L15" s="18">
        <v>-502517</v>
      </c>
      <c r="M15" s="18">
        <v>35715</v>
      </c>
      <c r="N15" s="18">
        <v>239004</v>
      </c>
      <c r="O15" s="18">
        <v>11489</v>
      </c>
      <c r="P15" s="18">
        <v>2626</v>
      </c>
      <c r="Q15" s="18">
        <v>-455769</v>
      </c>
      <c r="R15" s="18">
        <v>-45070</v>
      </c>
      <c r="S15" s="18">
        <v>93756</v>
      </c>
      <c r="T15" s="18">
        <v>1128921</v>
      </c>
      <c r="U15" s="18">
        <v>1254901</v>
      </c>
      <c r="V15" s="18">
        <v>1346843</v>
      </c>
      <c r="W15" s="18">
        <v>1997976</v>
      </c>
      <c r="X15" s="18">
        <v>2162922</v>
      </c>
      <c r="Y15" s="19">
        <f t="shared" si="1"/>
        <v>1.0176974296695694E-2</v>
      </c>
      <c r="Z15" s="19">
        <f t="shared" si="1"/>
        <v>2.0925953521433163E-3</v>
      </c>
      <c r="AA15" s="19">
        <f t="shared" si="1"/>
        <v>-0.33839801669533864</v>
      </c>
      <c r="AB15" s="19">
        <f t="shared" si="1"/>
        <v>-2.2557828522464733E-2</v>
      </c>
      <c r="AC15" s="19">
        <f t="shared" si="1"/>
        <v>4.3346916809760133E-2</v>
      </c>
      <c r="AD15" s="18">
        <v>1029041</v>
      </c>
      <c r="AE15" s="18">
        <v>661526</v>
      </c>
      <c r="AF15" s="18">
        <v>661526</v>
      </c>
      <c r="AG15" s="18">
        <v>630211</v>
      </c>
      <c r="AH15" s="18">
        <v>606084</v>
      </c>
      <c r="AI15" s="20">
        <v>0.83</v>
      </c>
      <c r="AJ15" s="20">
        <v>0.5</v>
      </c>
      <c r="AK15" s="20">
        <v>0.32</v>
      </c>
      <c r="AL15" s="20">
        <v>0.95</v>
      </c>
      <c r="AM15" s="20">
        <v>2.4</v>
      </c>
      <c r="AN15" s="18">
        <f>AI15*AD15</f>
        <v>854104.02999999991</v>
      </c>
      <c r="AO15" s="18">
        <f t="shared" si="0"/>
        <v>330763</v>
      </c>
      <c r="AP15" s="18">
        <f t="shared" si="0"/>
        <v>211688.32000000001</v>
      </c>
      <c r="AQ15" s="18">
        <f t="shared" si="0"/>
        <v>598700.44999999995</v>
      </c>
      <c r="AR15" s="18">
        <f t="shared" si="0"/>
        <v>1454601.5999999999</v>
      </c>
      <c r="AS15" s="22">
        <v>-0.4118</v>
      </c>
      <c r="AT15" s="22">
        <v>0.85109999999999997</v>
      </c>
      <c r="AU15" s="22">
        <v>0.5625</v>
      </c>
      <c r="AV15" s="22">
        <v>-0.62709999999999999</v>
      </c>
      <c r="AW15" s="22">
        <v>-0.60150000000000003</v>
      </c>
      <c r="AX15" s="22">
        <v>-9.3799999999999994E-2</v>
      </c>
      <c r="AY15" s="22">
        <v>6.1600000000000002E-2</v>
      </c>
      <c r="AZ15" s="22">
        <v>-0.4572</v>
      </c>
      <c r="BA15" s="22">
        <v>-6.0499999999999998E-2</v>
      </c>
      <c r="BB15" s="22">
        <v>0.42909999999999998</v>
      </c>
    </row>
    <row r="16" spans="2:54" x14ac:dyDescent="0.25">
      <c r="B16" s="6" t="s">
        <v>23</v>
      </c>
      <c r="C16" s="17" t="s">
        <v>317</v>
      </c>
      <c r="D16" s="14" t="s">
        <v>6</v>
      </c>
      <c r="E16" s="18">
        <v>19037</v>
      </c>
      <c r="F16" s="18">
        <v>18284</v>
      </c>
      <c r="G16" s="18">
        <v>22392</v>
      </c>
      <c r="H16" s="18">
        <v>21142</v>
      </c>
      <c r="I16" s="18">
        <v>12603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9"/>
      <c r="Z16" s="19"/>
      <c r="AA16" s="19"/>
      <c r="AB16" s="19"/>
      <c r="AC16" s="19"/>
      <c r="AD16" s="18"/>
      <c r="AE16" s="18"/>
      <c r="AF16" s="18"/>
      <c r="AG16" s="18"/>
      <c r="AH16" s="18"/>
      <c r="AI16" s="20"/>
      <c r="AJ16" s="20"/>
      <c r="AK16" s="20"/>
      <c r="AL16" s="20"/>
      <c r="AM16" s="20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</row>
    <row r="17" spans="2:54" x14ac:dyDescent="0.25">
      <c r="B17" s="6" t="s">
        <v>24</v>
      </c>
      <c r="C17" s="17" t="s">
        <v>25</v>
      </c>
      <c r="D17" s="5" t="s">
        <v>2</v>
      </c>
      <c r="E17" s="18">
        <v>154559</v>
      </c>
      <c r="F17" s="18">
        <v>159152</v>
      </c>
      <c r="G17" s="18">
        <v>97705</v>
      </c>
      <c r="H17" s="18">
        <v>103662</v>
      </c>
      <c r="I17" s="18">
        <v>94962</v>
      </c>
      <c r="J17" s="18">
        <v>95379</v>
      </c>
      <c r="K17" s="18">
        <v>124157</v>
      </c>
      <c r="L17" s="18">
        <v>62332</v>
      </c>
      <c r="M17" s="18">
        <v>28088</v>
      </c>
      <c r="N17" s="18">
        <v>66175</v>
      </c>
      <c r="O17" s="18">
        <v>64370</v>
      </c>
      <c r="P17" s="18">
        <v>85550</v>
      </c>
      <c r="Q17" s="18">
        <v>39155</v>
      </c>
      <c r="R17" s="18">
        <v>1949</v>
      </c>
      <c r="S17" s="18">
        <v>26335</v>
      </c>
      <c r="T17" s="18">
        <v>1313186</v>
      </c>
      <c r="U17" s="18">
        <v>1232388</v>
      </c>
      <c r="V17" s="18">
        <v>992749</v>
      </c>
      <c r="W17" s="18">
        <v>929265</v>
      </c>
      <c r="X17" s="18">
        <v>975171</v>
      </c>
      <c r="Y17" s="19">
        <f t="shared" si="1"/>
        <v>4.901818935017583E-2</v>
      </c>
      <c r="Z17" s="19">
        <f t="shared" si="1"/>
        <v>6.9418072879645049E-2</v>
      </c>
      <c r="AA17" s="19">
        <f t="shared" si="1"/>
        <v>3.9440986593791583E-2</v>
      </c>
      <c r="AB17" s="19">
        <f t="shared" si="1"/>
        <v>2.0973565129430247E-3</v>
      </c>
      <c r="AC17" s="19">
        <f t="shared" si="1"/>
        <v>2.7005520057507861E-2</v>
      </c>
      <c r="AD17" s="18">
        <v>802629</v>
      </c>
      <c r="AE17" s="18">
        <v>790912</v>
      </c>
      <c r="AF17" s="18">
        <v>680932</v>
      </c>
      <c r="AG17" s="18">
        <v>558517</v>
      </c>
      <c r="AH17" s="18">
        <v>549186</v>
      </c>
      <c r="AI17" s="20">
        <v>1.1399999999999999</v>
      </c>
      <c r="AJ17" s="20">
        <v>0.91</v>
      </c>
      <c r="AK17" s="20">
        <v>0.98499999999999999</v>
      </c>
      <c r="AL17" s="20">
        <v>0.84</v>
      </c>
      <c r="AM17" s="20">
        <v>0.73</v>
      </c>
      <c r="AN17" s="18">
        <f t="shared" si="2"/>
        <v>914997.05999999994</v>
      </c>
      <c r="AO17" s="18">
        <f t="shared" si="0"/>
        <v>719729.92</v>
      </c>
      <c r="AP17" s="18">
        <f t="shared" si="0"/>
        <v>670718.02</v>
      </c>
      <c r="AQ17" s="18">
        <f t="shared" si="0"/>
        <v>469154.27999999997</v>
      </c>
      <c r="AR17" s="18">
        <f t="shared" si="0"/>
        <v>400905.77999999997</v>
      </c>
      <c r="AS17" s="22">
        <v>3.6299999999999999E-2</v>
      </c>
      <c r="AT17" s="22">
        <v>0.25330000000000003</v>
      </c>
      <c r="AU17" s="22">
        <v>8.2199999999999995E-2</v>
      </c>
      <c r="AV17" s="22">
        <v>0.23319999999999999</v>
      </c>
      <c r="AW17" s="22">
        <v>0.17549999999999999</v>
      </c>
      <c r="AX17" s="22">
        <v>-4.7999999999999996E-3</v>
      </c>
      <c r="AY17" s="22">
        <v>0.37680000000000002</v>
      </c>
      <c r="AZ17" s="22">
        <v>-0.30890000000000001</v>
      </c>
      <c r="BA17" s="22">
        <v>-0.1234</v>
      </c>
      <c r="BB17" s="22">
        <v>0.15079999999999999</v>
      </c>
    </row>
    <row r="18" spans="2:54" x14ac:dyDescent="0.25">
      <c r="B18" s="6" t="s">
        <v>26</v>
      </c>
      <c r="C18" s="17" t="s">
        <v>27</v>
      </c>
      <c r="D18" s="7" t="s">
        <v>0</v>
      </c>
      <c r="E18" s="18">
        <v>23115</v>
      </c>
      <c r="F18" s="18"/>
      <c r="G18" s="18"/>
      <c r="H18" s="18"/>
      <c r="I18" s="18"/>
      <c r="J18" s="18">
        <v>4907</v>
      </c>
      <c r="K18" s="18"/>
      <c r="L18" s="18"/>
      <c r="M18" s="18"/>
      <c r="N18" s="18"/>
      <c r="O18" s="18">
        <v>3080</v>
      </c>
      <c r="P18" s="18"/>
      <c r="Q18" s="18"/>
      <c r="R18" s="18"/>
      <c r="S18" s="18"/>
      <c r="T18" s="18">
        <v>358304</v>
      </c>
      <c r="U18" s="18"/>
      <c r="V18" s="18"/>
      <c r="W18" s="18"/>
      <c r="X18" s="18"/>
      <c r="Y18" s="19">
        <f t="shared" si="1"/>
        <v>8.5960525140662686E-3</v>
      </c>
      <c r="Z18" s="19"/>
      <c r="AA18" s="19"/>
      <c r="AB18" s="19"/>
      <c r="AC18" s="19"/>
      <c r="AD18" s="18">
        <v>224851</v>
      </c>
      <c r="AE18" s="18"/>
      <c r="AF18" s="18"/>
      <c r="AG18" s="18"/>
      <c r="AH18" s="18"/>
      <c r="AI18" s="20"/>
      <c r="AJ18" s="20"/>
      <c r="AK18" s="20"/>
      <c r="AL18" s="20"/>
      <c r="AM18" s="20"/>
      <c r="AN18" s="18"/>
      <c r="AO18" s="18"/>
      <c r="AP18" s="18"/>
      <c r="AQ18" s="18"/>
      <c r="AR18" s="18"/>
      <c r="AS18" s="22">
        <v>-7.4800000000000005E-2</v>
      </c>
      <c r="AT18" s="22">
        <v>-1.0500000000000001E-2</v>
      </c>
      <c r="AU18" s="18"/>
      <c r="AV18" s="18"/>
      <c r="AW18" s="18"/>
      <c r="AX18" s="18"/>
      <c r="AY18" s="18"/>
      <c r="AZ18" s="18"/>
      <c r="BA18" s="18"/>
      <c r="BB18" s="18"/>
    </row>
    <row r="19" spans="2:54" x14ac:dyDescent="0.25">
      <c r="B19" s="6" t="s">
        <v>325</v>
      </c>
      <c r="C19" s="17" t="s">
        <v>28</v>
      </c>
      <c r="D19" s="8" t="s">
        <v>1</v>
      </c>
      <c r="E19" s="18">
        <v>9556</v>
      </c>
      <c r="F19" s="18">
        <v>8223</v>
      </c>
      <c r="G19" s="18">
        <v>7706</v>
      </c>
      <c r="H19" s="18">
        <v>8590</v>
      </c>
      <c r="I19" s="18">
        <v>9557</v>
      </c>
      <c r="J19" s="18">
        <v>9536</v>
      </c>
      <c r="K19" s="18">
        <v>8204</v>
      </c>
      <c r="L19" s="18">
        <v>7686</v>
      </c>
      <c r="M19" s="18">
        <v>8581</v>
      </c>
      <c r="N19" s="18">
        <v>9537</v>
      </c>
      <c r="O19" s="18">
        <v>6866</v>
      </c>
      <c r="P19" s="18">
        <v>5907</v>
      </c>
      <c r="Q19" s="18">
        <v>5534</v>
      </c>
      <c r="R19" s="18">
        <v>6178</v>
      </c>
      <c r="S19" s="18">
        <v>6676</v>
      </c>
      <c r="T19" s="18">
        <v>201823</v>
      </c>
      <c r="U19" s="18">
        <v>201566</v>
      </c>
      <c r="V19" s="18">
        <v>201406</v>
      </c>
      <c r="W19" s="18">
        <v>201538</v>
      </c>
      <c r="X19" s="18">
        <v>201818</v>
      </c>
      <c r="Y19" s="19">
        <f t="shared" si="1"/>
        <v>3.4019908533715185E-2</v>
      </c>
      <c r="Z19" s="19">
        <f t="shared" si="1"/>
        <v>2.9305537640276633E-2</v>
      </c>
      <c r="AA19" s="19">
        <f t="shared" si="1"/>
        <v>2.7476837830054716E-2</v>
      </c>
      <c r="AB19" s="19">
        <f t="shared" si="1"/>
        <v>3.0654268673897728E-2</v>
      </c>
      <c r="AC19" s="19">
        <f t="shared" si="1"/>
        <v>3.3079309080458634E-2</v>
      </c>
      <c r="AD19" s="18">
        <v>200001</v>
      </c>
      <c r="AE19" s="18">
        <v>200001</v>
      </c>
      <c r="AF19" s="18">
        <v>200001</v>
      </c>
      <c r="AG19" s="18">
        <v>200001</v>
      </c>
      <c r="AH19" s="18">
        <v>200001</v>
      </c>
      <c r="AI19" s="20">
        <v>0.86899999999999999</v>
      </c>
      <c r="AJ19" s="20">
        <v>0.88900000000000001</v>
      </c>
      <c r="AK19" s="20">
        <v>0.81</v>
      </c>
      <c r="AL19" s="20">
        <v>0.62</v>
      </c>
      <c r="AM19" s="20">
        <v>0.8</v>
      </c>
      <c r="AN19" s="18">
        <f t="shared" si="2"/>
        <v>173800.86900000001</v>
      </c>
      <c r="AO19" s="18">
        <f t="shared" si="0"/>
        <v>177800.889</v>
      </c>
      <c r="AP19" s="18">
        <f t="shared" si="0"/>
        <v>162000.81</v>
      </c>
      <c r="AQ19" s="18">
        <f t="shared" si="0"/>
        <v>124000.62</v>
      </c>
      <c r="AR19" s="18">
        <f t="shared" si="0"/>
        <v>160000.80000000002</v>
      </c>
      <c r="AS19" s="22">
        <v>-5.7000000000000002E-3</v>
      </c>
      <c r="AT19" s="22">
        <v>5.3199999999999997E-2</v>
      </c>
      <c r="AU19" s="22">
        <v>0.35830000000000001</v>
      </c>
      <c r="AV19" s="22">
        <v>6.5500000000000003E-2</v>
      </c>
      <c r="AW19" s="22">
        <v>-5.67E-2</v>
      </c>
      <c r="AX19" s="22">
        <v>-5.0500000000000003E-2</v>
      </c>
      <c r="AY19" s="22">
        <v>-2.86E-2</v>
      </c>
      <c r="AZ19" s="22">
        <v>-5.9200000000000003E-2</v>
      </c>
      <c r="BA19" s="22">
        <v>8.8000000000000005E-3</v>
      </c>
      <c r="BB19" s="22">
        <v>2.6100000000000002E-2</v>
      </c>
    </row>
    <row r="20" spans="2:54" x14ac:dyDescent="0.25">
      <c r="B20" s="6" t="s">
        <v>29</v>
      </c>
      <c r="C20" s="17" t="s">
        <v>30</v>
      </c>
      <c r="D20" s="8" t="s">
        <v>1</v>
      </c>
      <c r="E20" s="18">
        <v>4669</v>
      </c>
      <c r="F20" s="18"/>
      <c r="G20" s="18"/>
      <c r="H20" s="18"/>
      <c r="I20" s="18"/>
      <c r="J20" s="18">
        <v>4424</v>
      </c>
      <c r="K20" s="18"/>
      <c r="L20" s="18"/>
      <c r="M20" s="18"/>
      <c r="N20" s="18"/>
      <c r="O20" s="18">
        <v>4150</v>
      </c>
      <c r="P20" s="18"/>
      <c r="Q20" s="18"/>
      <c r="R20" s="18"/>
      <c r="S20" s="18"/>
      <c r="T20" s="18">
        <v>49004</v>
      </c>
      <c r="U20" s="18"/>
      <c r="V20" s="18"/>
      <c r="W20" s="18"/>
      <c r="X20" s="18"/>
      <c r="Y20" s="19">
        <f t="shared" si="1"/>
        <v>8.4686964329442491E-2</v>
      </c>
      <c r="Z20" s="19"/>
      <c r="AA20" s="19"/>
      <c r="AB20" s="19"/>
      <c r="AC20" s="19"/>
      <c r="AD20" s="18">
        <v>27165</v>
      </c>
      <c r="AE20" s="18"/>
      <c r="AF20" s="18"/>
      <c r="AG20" s="18"/>
      <c r="AH20" s="18"/>
      <c r="AI20" s="20"/>
      <c r="AJ20" s="20"/>
      <c r="AK20" s="20"/>
      <c r="AL20" s="20"/>
      <c r="AM20" s="20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</row>
    <row r="21" spans="2:54" x14ac:dyDescent="0.25">
      <c r="B21" s="6" t="s">
        <v>31</v>
      </c>
      <c r="C21" s="17" t="s">
        <v>32</v>
      </c>
      <c r="D21" s="8" t="s">
        <v>1</v>
      </c>
      <c r="E21" s="18" t="s">
        <v>312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9"/>
      <c r="AD21" s="18"/>
      <c r="AE21" s="18"/>
      <c r="AF21" s="18"/>
      <c r="AG21" s="18"/>
      <c r="AH21" s="18"/>
      <c r="AI21" s="20"/>
      <c r="AJ21" s="20"/>
      <c r="AK21" s="20"/>
      <c r="AL21" s="20"/>
      <c r="AM21" s="20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</row>
    <row r="22" spans="2:54" x14ac:dyDescent="0.25">
      <c r="B22" s="6" t="s">
        <v>33</v>
      </c>
      <c r="C22" s="17" t="s">
        <v>34</v>
      </c>
      <c r="D22" s="8" t="s">
        <v>1</v>
      </c>
      <c r="E22" s="18">
        <v>1763</v>
      </c>
      <c r="F22" s="18"/>
      <c r="G22" s="18"/>
      <c r="H22" s="18"/>
      <c r="I22" s="18"/>
      <c r="J22" s="18">
        <v>1702</v>
      </c>
      <c r="K22" s="18"/>
      <c r="L22" s="18"/>
      <c r="M22" s="18"/>
      <c r="N22" s="18"/>
      <c r="O22" s="18">
        <v>1593</v>
      </c>
      <c r="P22" s="18"/>
      <c r="Q22" s="18"/>
      <c r="R22" s="18"/>
      <c r="S22" s="18"/>
      <c r="T22" s="18">
        <v>31193</v>
      </c>
      <c r="U22" s="18"/>
      <c r="V22" s="18"/>
      <c r="W22" s="18"/>
      <c r="X22" s="18"/>
      <c r="Y22" s="19">
        <f t="shared" si="1"/>
        <v>5.1069150129836823E-2</v>
      </c>
      <c r="Z22" s="19"/>
      <c r="AA22" s="19"/>
      <c r="AB22" s="19"/>
      <c r="AC22" s="19"/>
      <c r="AD22" s="18">
        <v>25423</v>
      </c>
      <c r="AE22" s="18"/>
      <c r="AF22" s="18"/>
      <c r="AG22" s="18"/>
      <c r="AH22" s="18"/>
      <c r="AI22" s="20"/>
      <c r="AJ22" s="20"/>
      <c r="AK22" s="20"/>
      <c r="AL22" s="20"/>
      <c r="AM22" s="20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</row>
    <row r="23" spans="2:54" x14ac:dyDescent="0.25">
      <c r="B23" s="6" t="s">
        <v>35</v>
      </c>
      <c r="C23" s="17" t="s">
        <v>36</v>
      </c>
      <c r="D23" s="8" t="s">
        <v>1</v>
      </c>
      <c r="E23" s="18" t="s">
        <v>312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  <c r="AD23" s="18"/>
      <c r="AE23" s="18"/>
      <c r="AF23" s="18"/>
      <c r="AG23" s="18"/>
      <c r="AH23" s="18"/>
      <c r="AI23" s="20"/>
      <c r="AJ23" s="20"/>
      <c r="AK23" s="20"/>
      <c r="AL23" s="20"/>
      <c r="AM23" s="20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</row>
    <row r="24" spans="2:54" x14ac:dyDescent="0.25">
      <c r="B24" s="6" t="s">
        <v>37</v>
      </c>
      <c r="C24" s="17" t="s">
        <v>38</v>
      </c>
      <c r="D24" s="15" t="s">
        <v>293</v>
      </c>
      <c r="E24" s="18">
        <v>155259</v>
      </c>
      <c r="F24" s="18">
        <v>111300</v>
      </c>
      <c r="G24" s="18">
        <v>94962</v>
      </c>
      <c r="H24" s="18">
        <v>64224</v>
      </c>
      <c r="I24" s="18">
        <v>15058</v>
      </c>
      <c r="J24" s="18">
        <v>2105</v>
      </c>
      <c r="K24" s="18">
        <v>801</v>
      </c>
      <c r="L24" s="18">
        <v>5284</v>
      </c>
      <c r="M24" s="18">
        <v>4340</v>
      </c>
      <c r="N24" s="18">
        <v>2984</v>
      </c>
      <c r="O24" s="18">
        <v>-2091</v>
      </c>
      <c r="P24" s="18">
        <v>10</v>
      </c>
      <c r="Q24" s="18">
        <v>4120</v>
      </c>
      <c r="R24" s="18">
        <v>4405</v>
      </c>
      <c r="S24" s="18">
        <v>2116</v>
      </c>
      <c r="T24" s="18">
        <v>88867</v>
      </c>
      <c r="U24" s="18">
        <v>76643</v>
      </c>
      <c r="V24" s="18">
        <v>72404</v>
      </c>
      <c r="W24" s="18">
        <v>49672</v>
      </c>
      <c r="X24" s="18">
        <v>32729</v>
      </c>
      <c r="Y24" s="19">
        <f t="shared" si="1"/>
        <v>-2.3529544150246998E-2</v>
      </c>
      <c r="Z24" s="19">
        <f t="shared" si="1"/>
        <v>1.3047505969233982E-4</v>
      </c>
      <c r="AA24" s="19">
        <f t="shared" si="1"/>
        <v>5.690293353958345E-2</v>
      </c>
      <c r="AB24" s="19">
        <f t="shared" si="1"/>
        <v>8.8681752295055566E-2</v>
      </c>
      <c r="AC24" s="19">
        <f t="shared" si="1"/>
        <v>6.4652143359100495E-2</v>
      </c>
      <c r="AD24" s="18">
        <v>633067</v>
      </c>
      <c r="AE24" s="18">
        <v>615166</v>
      </c>
      <c r="AF24" s="18">
        <v>559008</v>
      </c>
      <c r="AG24" s="18">
        <v>526246</v>
      </c>
      <c r="AH24" s="18">
        <v>361131</v>
      </c>
      <c r="AI24" s="20">
        <v>0.71</v>
      </c>
      <c r="AJ24" s="20">
        <v>0.69</v>
      </c>
      <c r="AK24" s="20">
        <v>0.64</v>
      </c>
      <c r="AL24" s="20">
        <v>0.48</v>
      </c>
      <c r="AM24" s="20">
        <v>0.15</v>
      </c>
      <c r="AN24" s="18">
        <f t="shared" si="2"/>
        <v>449477.56999999995</v>
      </c>
      <c r="AO24" s="18">
        <f t="shared" si="2"/>
        <v>424464.54</v>
      </c>
      <c r="AP24" s="18">
        <f t="shared" si="2"/>
        <v>357765.12</v>
      </c>
      <c r="AQ24" s="18">
        <f t="shared" si="2"/>
        <v>252598.08</v>
      </c>
      <c r="AR24" s="18">
        <f t="shared" si="2"/>
        <v>54169.65</v>
      </c>
      <c r="AS24" s="22">
        <v>0.3276</v>
      </c>
      <c r="AT24" s="22">
        <v>-0.27500000000000002</v>
      </c>
      <c r="AU24" s="22">
        <v>0.50939999999999996</v>
      </c>
      <c r="AV24" s="22">
        <v>1.2082999999999999</v>
      </c>
      <c r="AW24" s="22">
        <v>1.4</v>
      </c>
      <c r="AX24" s="22">
        <v>0.17649999999999999</v>
      </c>
      <c r="AY24" s="22">
        <v>-0.26090000000000002</v>
      </c>
      <c r="AZ24" s="22">
        <v>-0.4773</v>
      </c>
      <c r="BA24" s="22">
        <v>2.0556000000000001</v>
      </c>
      <c r="BB24" s="22">
        <v>-0.28000000000000003</v>
      </c>
    </row>
    <row r="25" spans="2:54" x14ac:dyDescent="0.25">
      <c r="B25" s="6" t="s">
        <v>39</v>
      </c>
      <c r="C25" s="17" t="s">
        <v>40</v>
      </c>
      <c r="D25" s="5" t="s">
        <v>2</v>
      </c>
      <c r="E25" s="18">
        <v>14806</v>
      </c>
      <c r="F25" s="18">
        <v>9734</v>
      </c>
      <c r="G25" s="18">
        <v>12234</v>
      </c>
      <c r="H25" s="18">
        <v>9261</v>
      </c>
      <c r="I25" s="18">
        <v>13333</v>
      </c>
      <c r="J25" s="18">
        <v>11073</v>
      </c>
      <c r="K25" s="18">
        <v>6534</v>
      </c>
      <c r="L25" s="18">
        <v>9090</v>
      </c>
      <c r="M25" s="18">
        <v>1214</v>
      </c>
      <c r="N25" s="18">
        <v>9075</v>
      </c>
      <c r="O25" s="18">
        <v>10385</v>
      </c>
      <c r="P25" s="18">
        <v>1988</v>
      </c>
      <c r="Q25" s="18">
        <v>5439</v>
      </c>
      <c r="R25" s="18">
        <v>-646</v>
      </c>
      <c r="S25" s="18">
        <v>4835</v>
      </c>
      <c r="T25" s="18">
        <v>124352</v>
      </c>
      <c r="U25" s="18">
        <v>126214</v>
      </c>
      <c r="V25" s="18">
        <v>107474</v>
      </c>
      <c r="W25" s="18">
        <v>103969</v>
      </c>
      <c r="X25" s="18">
        <v>102400</v>
      </c>
      <c r="Y25" s="19">
        <f t="shared" si="1"/>
        <v>8.3512931034482762E-2</v>
      </c>
      <c r="Z25" s="19">
        <f t="shared" si="1"/>
        <v>1.5751026035146654E-2</v>
      </c>
      <c r="AA25" s="19">
        <f t="shared" si="1"/>
        <v>5.0607588812177827E-2</v>
      </c>
      <c r="AB25" s="19">
        <f t="shared" si="1"/>
        <v>-6.2133905298694799E-3</v>
      </c>
      <c r="AC25" s="19">
        <f t="shared" si="1"/>
        <v>4.7216796875000001E-2</v>
      </c>
      <c r="AD25" s="18">
        <v>83779</v>
      </c>
      <c r="AE25" s="18">
        <v>81279</v>
      </c>
      <c r="AF25" s="18">
        <v>81279</v>
      </c>
      <c r="AG25" s="18">
        <v>81279</v>
      </c>
      <c r="AH25" s="18">
        <v>81571</v>
      </c>
      <c r="AI25" s="20">
        <v>0.99</v>
      </c>
      <c r="AJ25" s="20">
        <v>0.88</v>
      </c>
      <c r="AK25" s="20">
        <v>0.88</v>
      </c>
      <c r="AL25" s="20">
        <v>0.7</v>
      </c>
      <c r="AM25" s="20">
        <v>0.62</v>
      </c>
      <c r="AN25" s="18">
        <f t="shared" ref="AN25:AR71" si="3">AI25*AD25</f>
        <v>82941.210000000006</v>
      </c>
      <c r="AO25" s="18">
        <f t="shared" si="3"/>
        <v>71525.52</v>
      </c>
      <c r="AP25" s="18">
        <f t="shared" si="3"/>
        <v>71525.52</v>
      </c>
      <c r="AQ25" s="18">
        <f t="shared" si="3"/>
        <v>56895.299999999996</v>
      </c>
      <c r="AR25" s="18">
        <f t="shared" si="3"/>
        <v>50574.02</v>
      </c>
      <c r="AS25" s="22">
        <v>4.1399999999999999E-2</v>
      </c>
      <c r="AT25" s="22">
        <v>0.34370000000000001</v>
      </c>
      <c r="AU25" s="22">
        <v>1.0800000000000001E-2</v>
      </c>
      <c r="AV25" s="22">
        <v>0.26650000000000001</v>
      </c>
      <c r="AW25" s="22">
        <v>0.30480000000000002</v>
      </c>
      <c r="AX25" s="22">
        <v>0.1552</v>
      </c>
      <c r="AY25" s="22">
        <v>0.12809999999999999</v>
      </c>
      <c r="AZ25" s="22">
        <v>-0.35849999999999999</v>
      </c>
      <c r="BA25" s="22">
        <v>-0.1507</v>
      </c>
      <c r="BB25" s="22">
        <v>0.08</v>
      </c>
    </row>
    <row r="26" spans="2:54" x14ac:dyDescent="0.25">
      <c r="B26" s="6" t="s">
        <v>39</v>
      </c>
      <c r="C26" s="17" t="s">
        <v>40</v>
      </c>
      <c r="D26" s="7" t="s">
        <v>0</v>
      </c>
      <c r="E26" s="18">
        <v>9868</v>
      </c>
      <c r="F26" s="18">
        <v>2592</v>
      </c>
      <c r="G26" s="18">
        <v>2008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9"/>
      <c r="Z26" s="19"/>
      <c r="AA26" s="19"/>
      <c r="AB26" s="19"/>
      <c r="AC26" s="19"/>
      <c r="AD26" s="18"/>
      <c r="AE26" s="18"/>
      <c r="AF26" s="18"/>
      <c r="AG26" s="18"/>
      <c r="AH26" s="18"/>
      <c r="AI26" s="20"/>
      <c r="AJ26" s="20"/>
      <c r="AK26" s="20"/>
      <c r="AL26" s="20"/>
      <c r="AM26" s="20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</row>
    <row r="27" spans="2:54" x14ac:dyDescent="0.25">
      <c r="B27" s="6" t="s">
        <v>41</v>
      </c>
      <c r="C27" s="17" t="s">
        <v>42</v>
      </c>
      <c r="D27" s="7" t="s">
        <v>0</v>
      </c>
      <c r="E27" s="18">
        <v>148742</v>
      </c>
      <c r="F27" s="18">
        <v>130499</v>
      </c>
      <c r="G27" s="18">
        <v>119283</v>
      </c>
      <c r="H27" s="18">
        <v>95838</v>
      </c>
      <c r="I27" s="18">
        <v>70360</v>
      </c>
      <c r="J27" s="18">
        <v>8436</v>
      </c>
      <c r="K27" s="18">
        <v>8360</v>
      </c>
      <c r="L27" s="18">
        <v>6364</v>
      </c>
      <c r="M27" s="18">
        <v>6034</v>
      </c>
      <c r="N27" s="18">
        <v>3389</v>
      </c>
      <c r="O27" s="18">
        <v>3952</v>
      </c>
      <c r="P27" s="18">
        <v>6923</v>
      </c>
      <c r="Q27" s="18">
        <v>2616</v>
      </c>
      <c r="R27" s="18">
        <v>3198</v>
      </c>
      <c r="S27" s="18">
        <v>2002</v>
      </c>
      <c r="T27" s="18">
        <v>76961</v>
      </c>
      <c r="U27" s="18">
        <v>35375</v>
      </c>
      <c r="V27" s="18">
        <v>36244</v>
      </c>
      <c r="W27" s="18">
        <v>34038</v>
      </c>
      <c r="X27" s="18">
        <v>25750</v>
      </c>
      <c r="Y27" s="19">
        <f t="shared" si="1"/>
        <v>5.1350684112732421E-2</v>
      </c>
      <c r="Z27" s="19">
        <f t="shared" si="1"/>
        <v>0.19570318021201413</v>
      </c>
      <c r="AA27" s="19">
        <f t="shared" si="1"/>
        <v>7.2177463856086518E-2</v>
      </c>
      <c r="AB27" s="19">
        <f t="shared" si="1"/>
        <v>9.395381632293319E-2</v>
      </c>
      <c r="AC27" s="19">
        <f t="shared" si="1"/>
        <v>7.7747572815533975E-2</v>
      </c>
      <c r="AD27" s="18">
        <v>26126</v>
      </c>
      <c r="AE27" s="18">
        <v>26126</v>
      </c>
      <c r="AF27" s="18">
        <v>26126</v>
      </c>
      <c r="AG27" s="18">
        <v>26126</v>
      </c>
      <c r="AH27" s="18">
        <v>26126</v>
      </c>
      <c r="AI27" s="20">
        <v>2.35</v>
      </c>
      <c r="AJ27" s="20">
        <v>2.8</v>
      </c>
      <c r="AK27" s="20">
        <v>2.4</v>
      </c>
      <c r="AL27" s="20">
        <v>2.5</v>
      </c>
      <c r="AM27" s="20">
        <v>1.48</v>
      </c>
      <c r="AN27" s="18">
        <f t="shared" si="3"/>
        <v>61396.100000000006</v>
      </c>
      <c r="AO27" s="18">
        <f t="shared" si="3"/>
        <v>73152.799999999988</v>
      </c>
      <c r="AP27" s="18">
        <f t="shared" si="3"/>
        <v>62702.399999999994</v>
      </c>
      <c r="AQ27" s="18">
        <f t="shared" si="3"/>
        <v>65315</v>
      </c>
      <c r="AR27" s="18">
        <f t="shared" si="3"/>
        <v>38666.479999999996</v>
      </c>
      <c r="AS27" s="22">
        <v>-4.8800000000000003E-2</v>
      </c>
      <c r="AT27" s="22">
        <v>-7.0499999999999993E-2</v>
      </c>
      <c r="AU27" s="22">
        <v>0.28699999999999998</v>
      </c>
      <c r="AV27" s="22">
        <v>0.32150000000000001</v>
      </c>
      <c r="AW27" s="22">
        <v>0.50149999999999995</v>
      </c>
      <c r="AX27" s="22">
        <v>0.71689999999999998</v>
      </c>
      <c r="AY27" s="22">
        <v>0.4854</v>
      </c>
      <c r="AZ27" s="22">
        <v>-0.33040000000000003</v>
      </c>
      <c r="BA27" s="22">
        <v>-0.19109999999999999</v>
      </c>
      <c r="BB27" s="22">
        <v>0.14299999999999999</v>
      </c>
    </row>
    <row r="28" spans="2:54" x14ac:dyDescent="0.25">
      <c r="B28" s="6" t="s">
        <v>43</v>
      </c>
      <c r="C28" s="17" t="s">
        <v>44</v>
      </c>
      <c r="D28" s="7" t="s">
        <v>0</v>
      </c>
      <c r="E28" s="18">
        <v>145933</v>
      </c>
      <c r="F28" s="18">
        <v>139495</v>
      </c>
      <c r="G28" s="18"/>
      <c r="H28" s="18"/>
      <c r="I28" s="18"/>
      <c r="J28" s="18">
        <v>48388</v>
      </c>
      <c r="K28" s="18">
        <v>48841</v>
      </c>
      <c r="L28" s="18"/>
      <c r="M28" s="18"/>
      <c r="N28" s="18"/>
      <c r="O28" s="18">
        <v>15549</v>
      </c>
      <c r="P28" s="18">
        <v>9828</v>
      </c>
      <c r="Q28" s="18"/>
      <c r="R28" s="18"/>
      <c r="S28" s="18"/>
      <c r="T28" s="18">
        <v>273232</v>
      </c>
      <c r="U28" s="18" t="s">
        <v>313</v>
      </c>
      <c r="V28" s="18"/>
      <c r="W28" s="18"/>
      <c r="X28" s="18"/>
      <c r="Y28" s="19">
        <f t="shared" si="1"/>
        <v>5.6907682848275458E-2</v>
      </c>
      <c r="Z28" s="19"/>
      <c r="AA28" s="19"/>
      <c r="AB28" s="19"/>
      <c r="AC28" s="19"/>
      <c r="AD28" s="18">
        <v>50241</v>
      </c>
      <c r="AE28" s="18"/>
      <c r="AF28" s="18"/>
      <c r="AG28" s="18"/>
      <c r="AH28" s="18"/>
      <c r="AI28" s="20"/>
      <c r="AJ28" s="20"/>
      <c r="AK28" s="20"/>
      <c r="AL28" s="20"/>
      <c r="AM28" s="20"/>
      <c r="AN28" s="18"/>
      <c r="AO28" s="18"/>
      <c r="AP28" s="18"/>
      <c r="AQ28" s="18"/>
      <c r="AR28" s="18"/>
      <c r="AS28" s="22">
        <v>0.12759999999999999</v>
      </c>
      <c r="AT28" s="22">
        <v>0.2014</v>
      </c>
      <c r="AU28" s="22">
        <v>6.1499999999999999E-2</v>
      </c>
      <c r="AV28" s="18"/>
      <c r="AW28" s="18"/>
      <c r="AX28" s="18"/>
      <c r="AY28" s="18"/>
      <c r="AZ28" s="18"/>
      <c r="BA28" s="18"/>
      <c r="BB28" s="18"/>
    </row>
    <row r="29" spans="2:54" x14ac:dyDescent="0.25">
      <c r="B29" s="6" t="s">
        <v>45</v>
      </c>
      <c r="C29" s="17" t="s">
        <v>46</v>
      </c>
      <c r="D29" s="12" t="s">
        <v>294</v>
      </c>
      <c r="E29" s="18">
        <v>511172</v>
      </c>
      <c r="F29" s="18">
        <v>485401</v>
      </c>
      <c r="G29" s="18">
        <v>454637</v>
      </c>
      <c r="H29" s="18">
        <v>439848</v>
      </c>
      <c r="I29" s="18">
        <v>420816</v>
      </c>
      <c r="J29" s="18">
        <v>60424</v>
      </c>
      <c r="K29" s="18">
        <v>52756</v>
      </c>
      <c r="L29" s="18">
        <v>48812</v>
      </c>
      <c r="M29" s="18">
        <v>44599</v>
      </c>
      <c r="N29" s="18">
        <v>41495</v>
      </c>
      <c r="O29" s="18">
        <v>39302</v>
      </c>
      <c r="P29" s="18">
        <v>33575</v>
      </c>
      <c r="Q29" s="18">
        <v>30468</v>
      </c>
      <c r="R29" s="18">
        <v>27529</v>
      </c>
      <c r="S29" s="18">
        <v>21612</v>
      </c>
      <c r="T29" s="18">
        <v>234754</v>
      </c>
      <c r="U29" s="18">
        <v>215384</v>
      </c>
      <c r="V29" s="18">
        <v>191831</v>
      </c>
      <c r="W29" s="18">
        <v>207305</v>
      </c>
      <c r="X29" s="18">
        <v>191119</v>
      </c>
      <c r="Y29" s="19">
        <f t="shared" si="1"/>
        <v>0.16741780757729369</v>
      </c>
      <c r="Z29" s="19">
        <f t="shared" si="1"/>
        <v>0.15588437395535415</v>
      </c>
      <c r="AA29" s="19">
        <f t="shared" si="1"/>
        <v>0.1588273011140014</v>
      </c>
      <c r="AB29" s="19">
        <f t="shared" si="1"/>
        <v>0.13279467451339813</v>
      </c>
      <c r="AC29" s="19">
        <f t="shared" si="1"/>
        <v>0.11308137861751055</v>
      </c>
      <c r="AD29" s="18">
        <v>216593</v>
      </c>
      <c r="AE29" s="18">
        <v>215534</v>
      </c>
      <c r="AF29" s="18">
        <v>213698</v>
      </c>
      <c r="AG29" s="18">
        <v>213048</v>
      </c>
      <c r="AH29" s="18">
        <v>212150</v>
      </c>
      <c r="AI29" s="20">
        <v>2.9</v>
      </c>
      <c r="AJ29" s="20">
        <v>2.62</v>
      </c>
      <c r="AK29" s="20">
        <v>2.4500000000000002</v>
      </c>
      <c r="AL29" s="20">
        <v>1.74</v>
      </c>
      <c r="AM29" s="20">
        <v>1.5</v>
      </c>
      <c r="AN29" s="18">
        <f t="shared" si="3"/>
        <v>628119.69999999995</v>
      </c>
      <c r="AO29" s="18">
        <f t="shared" si="3"/>
        <v>564699.08000000007</v>
      </c>
      <c r="AP29" s="18">
        <f t="shared" si="3"/>
        <v>523560.10000000003</v>
      </c>
      <c r="AQ29" s="18">
        <f t="shared" si="3"/>
        <v>370703.52</v>
      </c>
      <c r="AR29" s="18">
        <f t="shared" si="3"/>
        <v>318225</v>
      </c>
      <c r="AS29" s="22">
        <v>-1.32E-2</v>
      </c>
      <c r="AT29" s="22">
        <v>0.2994</v>
      </c>
      <c r="AU29" s="22">
        <v>0.1474</v>
      </c>
      <c r="AV29" s="22">
        <v>0.82050000000000001</v>
      </c>
      <c r="AW29" s="22">
        <v>6.8199999999999997E-2</v>
      </c>
      <c r="AX29" s="22">
        <v>0.1474</v>
      </c>
      <c r="AY29" s="22">
        <v>0.63829999999999998</v>
      </c>
      <c r="AZ29" s="22">
        <v>-0.40339999999999998</v>
      </c>
      <c r="BA29" s="22">
        <v>-0.1711</v>
      </c>
      <c r="BB29" s="22">
        <v>0.52890000000000004</v>
      </c>
    </row>
    <row r="30" spans="2:54" x14ac:dyDescent="0.25">
      <c r="B30" s="6" t="s">
        <v>47</v>
      </c>
      <c r="C30" s="17" t="s">
        <v>48</v>
      </c>
      <c r="D30" s="10" t="s">
        <v>4</v>
      </c>
      <c r="E30" s="18">
        <v>2312</v>
      </c>
      <c r="F30" s="18">
        <v>4025</v>
      </c>
      <c r="G30" s="18">
        <v>2872</v>
      </c>
      <c r="H30" s="18">
        <v>2994</v>
      </c>
      <c r="I30" s="18">
        <v>5662</v>
      </c>
      <c r="J30" s="18">
        <v>61147</v>
      </c>
      <c r="K30" s="18">
        <v>-50888</v>
      </c>
      <c r="L30" s="18">
        <v>210</v>
      </c>
      <c r="M30" s="18">
        <v>-83</v>
      </c>
      <c r="N30" s="18">
        <v>46</v>
      </c>
      <c r="O30" s="18">
        <v>-2950</v>
      </c>
      <c r="P30" s="18">
        <v>-112</v>
      </c>
      <c r="Q30" s="18">
        <v>106</v>
      </c>
      <c r="R30" s="18">
        <v>-184</v>
      </c>
      <c r="S30" s="18">
        <v>-81</v>
      </c>
      <c r="T30" s="18">
        <v>3976</v>
      </c>
      <c r="U30" s="18">
        <v>8822</v>
      </c>
      <c r="V30" s="18">
        <v>4842</v>
      </c>
      <c r="W30" s="18">
        <v>4860</v>
      </c>
      <c r="X30" s="18">
        <v>5412</v>
      </c>
      <c r="Y30" s="19">
        <f t="shared" si="1"/>
        <v>-0.74195171026156936</v>
      </c>
      <c r="Z30" s="19">
        <f t="shared" si="1"/>
        <v>-1.2695533892541374E-2</v>
      </c>
      <c r="AA30" s="19">
        <f t="shared" si="1"/>
        <v>2.1891780256092525E-2</v>
      </c>
      <c r="AB30" s="19">
        <f t="shared" si="1"/>
        <v>-3.7860082304526747E-2</v>
      </c>
      <c r="AC30" s="19">
        <f t="shared" si="1"/>
        <v>-1.4966740576496674E-2</v>
      </c>
      <c r="AD30" s="18">
        <v>12756</v>
      </c>
      <c r="AE30" s="18">
        <v>12756</v>
      </c>
      <c r="AF30" s="18">
        <v>11156</v>
      </c>
      <c r="AG30" s="18">
        <v>11156</v>
      </c>
      <c r="AH30" s="18">
        <v>11156</v>
      </c>
      <c r="AI30" s="20">
        <v>0.2</v>
      </c>
      <c r="AJ30" s="20">
        <v>0.62</v>
      </c>
      <c r="AK30" s="20">
        <v>0.5</v>
      </c>
      <c r="AL30" s="20">
        <v>0.5</v>
      </c>
      <c r="AM30" s="20">
        <v>0.8</v>
      </c>
      <c r="AN30" s="18">
        <f t="shared" si="3"/>
        <v>2551.2000000000003</v>
      </c>
      <c r="AO30" s="18">
        <f t="shared" si="3"/>
        <v>7908.72</v>
      </c>
      <c r="AP30" s="18">
        <f t="shared" si="3"/>
        <v>5578</v>
      </c>
      <c r="AQ30" s="18">
        <f t="shared" si="3"/>
        <v>5578</v>
      </c>
      <c r="AR30" s="18">
        <f t="shared" si="3"/>
        <v>8924.8000000000011</v>
      </c>
      <c r="AS30" s="22">
        <v>-0.87329999999999997</v>
      </c>
      <c r="AT30" s="22">
        <v>-0.38100000000000001</v>
      </c>
      <c r="AU30" s="22">
        <v>-0.12640000000000001</v>
      </c>
      <c r="AV30" s="22">
        <v>0</v>
      </c>
      <c r="AW30" s="22">
        <v>-0.32</v>
      </c>
      <c r="AX30" s="22">
        <v>-0.2273</v>
      </c>
      <c r="AY30" s="22">
        <v>-0.20799999999999999</v>
      </c>
      <c r="AZ30" s="22">
        <v>-0.21870000000000001</v>
      </c>
      <c r="BA30" s="22">
        <v>-4.4600000000000001E-2</v>
      </c>
      <c r="BB30" s="22">
        <v>0.2049</v>
      </c>
    </row>
    <row r="31" spans="2:54" x14ac:dyDescent="0.25">
      <c r="B31" s="6" t="s">
        <v>49</v>
      </c>
      <c r="C31" s="17" t="s">
        <v>50</v>
      </c>
      <c r="D31" s="15" t="s">
        <v>293</v>
      </c>
      <c r="E31" s="18">
        <v>2631</v>
      </c>
      <c r="F31" s="18">
        <v>1322</v>
      </c>
      <c r="G31" s="18">
        <v>1161</v>
      </c>
      <c r="H31" s="18">
        <v>1510</v>
      </c>
      <c r="I31" s="18">
        <v>1822</v>
      </c>
      <c r="J31" s="18">
        <v>-814</v>
      </c>
      <c r="K31" s="18">
        <v>-1049</v>
      </c>
      <c r="L31" s="18">
        <v>-1236</v>
      </c>
      <c r="M31" s="18">
        <v>-1346</v>
      </c>
      <c r="N31" s="18">
        <v>-1054</v>
      </c>
      <c r="O31" s="18">
        <v>-1373</v>
      </c>
      <c r="P31" s="18">
        <v>-1541</v>
      </c>
      <c r="Q31" s="18">
        <v>-1856</v>
      </c>
      <c r="R31" s="18">
        <v>-1759</v>
      </c>
      <c r="S31" s="18">
        <v>-1385</v>
      </c>
      <c r="T31" s="18">
        <v>5249</v>
      </c>
      <c r="U31" s="18">
        <v>6461</v>
      </c>
      <c r="V31" s="18">
        <v>3827</v>
      </c>
      <c r="W31" s="18">
        <v>4374</v>
      </c>
      <c r="X31" s="18">
        <v>4510</v>
      </c>
      <c r="Y31" s="19">
        <f t="shared" si="1"/>
        <v>-0.26157363307296627</v>
      </c>
      <c r="Z31" s="19">
        <f t="shared" si="1"/>
        <v>-0.23850797090233711</v>
      </c>
      <c r="AA31" s="19">
        <f t="shared" si="1"/>
        <v>-0.48497517637836424</v>
      </c>
      <c r="AB31" s="19">
        <f t="shared" si="1"/>
        <v>-0.4021490626428898</v>
      </c>
      <c r="AC31" s="19">
        <f t="shared" si="1"/>
        <v>-0.30709534368070951</v>
      </c>
      <c r="AD31" s="18">
        <v>1102154</v>
      </c>
      <c r="AE31" s="18">
        <v>669594</v>
      </c>
      <c r="AF31" s="18">
        <v>175827</v>
      </c>
      <c r="AG31" s="18">
        <v>143847</v>
      </c>
      <c r="AH31" s="18">
        <v>143847</v>
      </c>
      <c r="AI31" s="20">
        <v>1.9E-2</v>
      </c>
      <c r="AJ31" s="20">
        <v>1.6E-2</v>
      </c>
      <c r="AK31" s="20">
        <v>1.7000000000000001E-2</v>
      </c>
      <c r="AL31" s="20">
        <v>0.02</v>
      </c>
      <c r="AM31" s="20">
        <v>6.5000000000000002E-2</v>
      </c>
      <c r="AN31" s="18">
        <f t="shared" si="3"/>
        <v>20940.925999999999</v>
      </c>
      <c r="AO31" s="18">
        <f t="shared" si="3"/>
        <v>10713.504000000001</v>
      </c>
      <c r="AP31" s="18">
        <f t="shared" si="3"/>
        <v>2989.0590000000002</v>
      </c>
      <c r="AQ31" s="18">
        <f t="shared" si="3"/>
        <v>2876.94</v>
      </c>
      <c r="AR31" s="18">
        <f t="shared" si="3"/>
        <v>9350.0550000000003</v>
      </c>
      <c r="AS31" s="22">
        <v>0.36840000000000001</v>
      </c>
      <c r="AT31" s="22">
        <v>5.5599999999999997E-2</v>
      </c>
      <c r="AU31" s="22">
        <v>0.2</v>
      </c>
      <c r="AV31" s="22">
        <v>-0.53129999999999999</v>
      </c>
      <c r="AW31" s="22">
        <v>-0.66320000000000001</v>
      </c>
      <c r="AX31" s="22">
        <v>-0.20830000000000001</v>
      </c>
      <c r="AY31" s="22">
        <v>1</v>
      </c>
      <c r="AZ31" s="22">
        <v>-0.21049999999999999</v>
      </c>
      <c r="BA31" s="22">
        <v>0.1368</v>
      </c>
      <c r="BB31" s="22">
        <v>-0.5333</v>
      </c>
    </row>
    <row r="32" spans="2:54" x14ac:dyDescent="0.25">
      <c r="B32" s="6" t="s">
        <v>51</v>
      </c>
      <c r="C32" s="17" t="s">
        <v>52</v>
      </c>
      <c r="D32" s="8" t="s">
        <v>1</v>
      </c>
      <c r="E32" s="18">
        <v>10569</v>
      </c>
      <c r="F32" s="18">
        <v>2481</v>
      </c>
      <c r="G32" s="18">
        <v>22074</v>
      </c>
      <c r="H32" s="18">
        <v>3635</v>
      </c>
      <c r="I32" s="18">
        <v>9937</v>
      </c>
      <c r="J32" s="18">
        <v>8094</v>
      </c>
      <c r="K32" s="18">
        <v>-4575</v>
      </c>
      <c r="L32" s="18">
        <v>18171</v>
      </c>
      <c r="M32" s="18">
        <v>-108</v>
      </c>
      <c r="N32" s="18">
        <v>7641</v>
      </c>
      <c r="O32" s="18">
        <v>8272</v>
      </c>
      <c r="P32" s="18">
        <v>-6241</v>
      </c>
      <c r="Q32" s="18">
        <v>16772</v>
      </c>
      <c r="R32" s="18">
        <v>-884</v>
      </c>
      <c r="S32" s="18">
        <v>7513</v>
      </c>
      <c r="T32" s="18">
        <v>93037</v>
      </c>
      <c r="U32" s="18">
        <v>86826</v>
      </c>
      <c r="V32" s="18">
        <v>97419</v>
      </c>
      <c r="W32" s="18">
        <v>85356</v>
      </c>
      <c r="X32" s="18">
        <v>91272</v>
      </c>
      <c r="Y32" s="19">
        <f t="shared" si="1"/>
        <v>8.8910863419929709E-2</v>
      </c>
      <c r="Z32" s="19">
        <f t="shared" si="1"/>
        <v>-7.1879390965839729E-2</v>
      </c>
      <c r="AA32" s="19">
        <f t="shared" si="1"/>
        <v>0.17216354099303011</v>
      </c>
      <c r="AB32" s="19">
        <f t="shared" si="1"/>
        <v>-1.0356624021744225E-2</v>
      </c>
      <c r="AC32" s="19">
        <f t="shared" si="1"/>
        <v>8.2314400911561045E-2</v>
      </c>
      <c r="AD32" s="18">
        <v>122308</v>
      </c>
      <c r="AE32" s="18">
        <v>119274</v>
      </c>
      <c r="AF32" s="18">
        <v>116855</v>
      </c>
      <c r="AG32" s="18">
        <v>113878</v>
      </c>
      <c r="AH32" s="18">
        <v>102759</v>
      </c>
      <c r="AI32" s="20">
        <v>0.67</v>
      </c>
      <c r="AJ32" s="20">
        <v>0.64</v>
      </c>
      <c r="AK32" s="20">
        <v>0.68</v>
      </c>
      <c r="AL32" s="20">
        <v>0.61</v>
      </c>
      <c r="AM32" s="20">
        <v>0.69</v>
      </c>
      <c r="AN32" s="18">
        <f t="shared" si="3"/>
        <v>81946.36</v>
      </c>
      <c r="AO32" s="18">
        <f t="shared" si="3"/>
        <v>76335.360000000001</v>
      </c>
      <c r="AP32" s="18">
        <f t="shared" si="3"/>
        <v>79461.400000000009</v>
      </c>
      <c r="AQ32" s="18">
        <f t="shared" si="3"/>
        <v>69465.58</v>
      </c>
      <c r="AR32" s="18">
        <f t="shared" si="3"/>
        <v>70903.709999999992</v>
      </c>
      <c r="AS32" s="22">
        <v>4.8000000000000001E-2</v>
      </c>
      <c r="AT32" s="22">
        <v>1.1299999999999999E-2</v>
      </c>
      <c r="AU32" s="22">
        <v>0.128</v>
      </c>
      <c r="AV32" s="22">
        <v>0.1673</v>
      </c>
      <c r="AW32" s="22">
        <v>-9.5100000000000004E-2</v>
      </c>
      <c r="AX32" s="22">
        <v>0.21149999999999999</v>
      </c>
      <c r="AY32" s="22">
        <v>0.70479999999999998</v>
      </c>
      <c r="AZ32" s="22">
        <v>-0.49180000000000001</v>
      </c>
      <c r="BA32" s="22">
        <v>-0.19439999999999999</v>
      </c>
      <c r="BB32" s="22">
        <v>0.08</v>
      </c>
    </row>
    <row r="33" spans="2:54" x14ac:dyDescent="0.25">
      <c r="B33" s="6" t="s">
        <v>53</v>
      </c>
      <c r="C33" s="17" t="s">
        <v>54</v>
      </c>
      <c r="D33" s="15" t="s">
        <v>293</v>
      </c>
      <c r="E33" s="18">
        <v>217242</v>
      </c>
      <c r="F33" s="18">
        <v>202711</v>
      </c>
      <c r="G33" s="18">
        <v>207069</v>
      </c>
      <c r="H33" s="18">
        <v>220631</v>
      </c>
      <c r="I33" s="18">
        <v>231597</v>
      </c>
      <c r="J33" s="18">
        <v>-21180</v>
      </c>
      <c r="K33" s="18">
        <v>10804</v>
      </c>
      <c r="L33" s="18">
        <v>5836</v>
      </c>
      <c r="M33" s="18">
        <v>624</v>
      </c>
      <c r="N33" s="18">
        <v>27797</v>
      </c>
      <c r="O33" s="18">
        <v>-25715</v>
      </c>
      <c r="P33" s="18">
        <v>5790</v>
      </c>
      <c r="Q33" s="18">
        <v>3030</v>
      </c>
      <c r="R33" s="18">
        <v>-1633</v>
      </c>
      <c r="S33" s="18">
        <v>18180</v>
      </c>
      <c r="T33" s="18">
        <v>169126</v>
      </c>
      <c r="U33" s="18">
        <v>198060</v>
      </c>
      <c r="V33" s="18">
        <v>196637</v>
      </c>
      <c r="W33" s="18">
        <v>201434</v>
      </c>
      <c r="X33" s="18">
        <v>215725</v>
      </c>
      <c r="Y33" s="19">
        <f t="shared" si="1"/>
        <v>-0.15204640327329919</v>
      </c>
      <c r="Z33" s="19">
        <f t="shared" si="1"/>
        <v>2.9233565586186006E-2</v>
      </c>
      <c r="AA33" s="19">
        <f t="shared" si="1"/>
        <v>1.5409104085192513E-2</v>
      </c>
      <c r="AB33" s="19">
        <f t="shared" si="1"/>
        <v>-8.10687371546015E-3</v>
      </c>
      <c r="AC33" s="19">
        <f t="shared" si="1"/>
        <v>8.4273959902653836E-2</v>
      </c>
      <c r="AD33" s="18">
        <v>68679</v>
      </c>
      <c r="AE33" s="18">
        <v>68264</v>
      </c>
      <c r="AF33" s="18">
        <v>68264</v>
      </c>
      <c r="AG33" s="18">
        <v>68264</v>
      </c>
      <c r="AH33" s="18">
        <v>67836</v>
      </c>
      <c r="AI33" s="20">
        <v>0.36</v>
      </c>
      <c r="AJ33" s="20">
        <v>1.33</v>
      </c>
      <c r="AK33" s="20">
        <v>1.7</v>
      </c>
      <c r="AL33" s="20">
        <v>1.52</v>
      </c>
      <c r="AM33" s="20">
        <v>3.8</v>
      </c>
      <c r="AN33" s="18">
        <f t="shared" si="3"/>
        <v>24724.44</v>
      </c>
      <c r="AO33" s="18">
        <f t="shared" si="3"/>
        <v>90791.12000000001</v>
      </c>
      <c r="AP33" s="18">
        <f t="shared" si="3"/>
        <v>116048.8</v>
      </c>
      <c r="AQ33" s="18">
        <f t="shared" si="3"/>
        <v>103761.28</v>
      </c>
      <c r="AR33" s="18">
        <f t="shared" si="3"/>
        <v>257776.8</v>
      </c>
      <c r="AS33" s="22">
        <v>-0.3115</v>
      </c>
      <c r="AT33" s="22">
        <v>-0.63870000000000005</v>
      </c>
      <c r="AU33" s="22">
        <v>4.6600000000000003E-2</v>
      </c>
      <c r="AV33" s="22">
        <v>-0.1295</v>
      </c>
      <c r="AW33" s="22">
        <v>-0.3417</v>
      </c>
      <c r="AX33" s="22">
        <v>0.17130000000000001</v>
      </c>
      <c r="AY33" s="22">
        <v>0.70840000000000003</v>
      </c>
      <c r="AZ33" s="22">
        <v>-0.32429999999999998</v>
      </c>
      <c r="BA33" s="22">
        <v>-0.15809999999999999</v>
      </c>
      <c r="BB33" s="22">
        <v>0.32750000000000001</v>
      </c>
    </row>
    <row r="34" spans="2:54" x14ac:dyDescent="0.25">
      <c r="B34" s="6" t="s">
        <v>55</v>
      </c>
      <c r="C34" s="17" t="s">
        <v>56</v>
      </c>
      <c r="D34" s="15" t="s">
        <v>293</v>
      </c>
      <c r="E34" s="18">
        <v>45518</v>
      </c>
      <c r="F34" s="18">
        <v>39455</v>
      </c>
      <c r="G34" s="18">
        <v>27023</v>
      </c>
      <c r="H34" s="18">
        <v>11695</v>
      </c>
      <c r="I34" s="18">
        <v>9712</v>
      </c>
      <c r="J34" s="18">
        <v>20550</v>
      </c>
      <c r="K34" s="18">
        <v>18552</v>
      </c>
      <c r="L34" s="18">
        <v>12929</v>
      </c>
      <c r="M34" s="18">
        <v>5364</v>
      </c>
      <c r="N34" s="18">
        <v>4096</v>
      </c>
      <c r="O34" s="18">
        <v>14710</v>
      </c>
      <c r="P34" s="18">
        <v>13404</v>
      </c>
      <c r="Q34" s="18">
        <v>9303</v>
      </c>
      <c r="R34" s="18">
        <v>3788</v>
      </c>
      <c r="S34" s="18">
        <v>2912</v>
      </c>
      <c r="T34" s="18">
        <v>130469</v>
      </c>
      <c r="U34" s="18">
        <v>120335</v>
      </c>
      <c r="V34" s="18">
        <v>108030</v>
      </c>
      <c r="W34" s="18">
        <v>99162</v>
      </c>
      <c r="X34" s="18">
        <v>95645</v>
      </c>
      <c r="Y34" s="19">
        <f t="shared" si="1"/>
        <v>0.11274708934689466</v>
      </c>
      <c r="Z34" s="19">
        <f t="shared" si="1"/>
        <v>0.11138903893297877</v>
      </c>
      <c r="AA34" s="19">
        <f t="shared" si="1"/>
        <v>8.6114968064426548E-2</v>
      </c>
      <c r="AB34" s="19">
        <f t="shared" si="1"/>
        <v>3.8200116980294872E-2</v>
      </c>
      <c r="AC34" s="19">
        <f t="shared" si="1"/>
        <v>3.0445919807621936E-2</v>
      </c>
      <c r="AD34" s="18">
        <v>275468</v>
      </c>
      <c r="AE34" s="18">
        <v>274675</v>
      </c>
      <c r="AF34" s="18">
        <v>268596</v>
      </c>
      <c r="AG34" s="18">
        <v>260883</v>
      </c>
      <c r="AH34" s="18">
        <v>252775</v>
      </c>
      <c r="AI34" s="20">
        <v>0.54</v>
      </c>
      <c r="AJ34" s="20">
        <v>0.56000000000000005</v>
      </c>
      <c r="AK34" s="20">
        <v>0.45500000000000002</v>
      </c>
      <c r="AL34" s="20">
        <v>0.3</v>
      </c>
      <c r="AM34" s="20">
        <v>0.28999999999999998</v>
      </c>
      <c r="AN34" s="18">
        <f t="shared" si="3"/>
        <v>148752.72</v>
      </c>
      <c r="AO34" s="18">
        <f t="shared" si="3"/>
        <v>153818.00000000003</v>
      </c>
      <c r="AP34" s="18">
        <f t="shared" si="3"/>
        <v>122211.18000000001</v>
      </c>
      <c r="AQ34" s="18">
        <f t="shared" si="3"/>
        <v>78264.899999999994</v>
      </c>
      <c r="AR34" s="18">
        <f t="shared" si="3"/>
        <v>73304.75</v>
      </c>
      <c r="AS34" s="22">
        <v>0.2077</v>
      </c>
      <c r="AT34" s="22">
        <v>-5.9999999999999995E-4</v>
      </c>
      <c r="AU34" s="22">
        <v>0.2681</v>
      </c>
      <c r="AV34" s="22">
        <v>0.57250000000000001</v>
      </c>
      <c r="AW34" s="22">
        <v>8.0500000000000002E-2</v>
      </c>
      <c r="AX34" s="22">
        <v>0.11700000000000001</v>
      </c>
      <c r="AY34" s="22">
        <v>0.2273</v>
      </c>
      <c r="AZ34" s="22">
        <v>-0.43540000000000001</v>
      </c>
      <c r="BA34" s="22">
        <v>0.1133</v>
      </c>
      <c r="BB34" s="22">
        <v>7.5200000000000003E-2</v>
      </c>
    </row>
    <row r="35" spans="2:54" x14ac:dyDescent="0.25">
      <c r="B35" s="6" t="s">
        <v>57</v>
      </c>
      <c r="C35" s="17" t="s">
        <v>58</v>
      </c>
      <c r="D35" s="15" t="s">
        <v>293</v>
      </c>
      <c r="E35" s="18">
        <v>2443000</v>
      </c>
      <c r="F35" s="18">
        <v>2460000</v>
      </c>
      <c r="G35" s="18">
        <v>2539000</v>
      </c>
      <c r="H35" s="18">
        <v>2733516</v>
      </c>
      <c r="I35" s="18">
        <v>2235793</v>
      </c>
      <c r="J35" s="18">
        <v>464000</v>
      </c>
      <c r="K35" s="18">
        <v>601000</v>
      </c>
      <c r="L35" s="18">
        <v>526000</v>
      </c>
      <c r="M35" s="18">
        <v>523345</v>
      </c>
      <c r="N35" s="18">
        <v>440414</v>
      </c>
      <c r="O35" s="18">
        <v>133000</v>
      </c>
      <c r="P35" s="18">
        <v>234000</v>
      </c>
      <c r="Q35" s="18">
        <v>199000</v>
      </c>
      <c r="R35" s="18">
        <v>190429</v>
      </c>
      <c r="S35" s="18">
        <v>150294</v>
      </c>
      <c r="T35" s="18">
        <v>6089000</v>
      </c>
      <c r="U35" s="18">
        <v>6183000</v>
      </c>
      <c r="V35" s="18">
        <v>6197000</v>
      </c>
      <c r="W35" s="18">
        <v>6112363</v>
      </c>
      <c r="X35" s="18">
        <v>5643499</v>
      </c>
      <c r="Y35" s="19">
        <f t="shared" si="1"/>
        <v>2.1842667104614879E-2</v>
      </c>
      <c r="Z35" s="19">
        <f t="shared" si="1"/>
        <v>3.7845705967976713E-2</v>
      </c>
      <c r="AA35" s="19">
        <f t="shared" si="1"/>
        <v>3.2112312409230272E-2</v>
      </c>
      <c r="AB35" s="19">
        <f t="shared" si="1"/>
        <v>3.1154726903490516E-2</v>
      </c>
      <c r="AC35" s="19">
        <f t="shared" si="1"/>
        <v>2.6631350514990788E-2</v>
      </c>
      <c r="AD35" s="18">
        <v>733302</v>
      </c>
      <c r="AE35" s="18">
        <v>733302</v>
      </c>
      <c r="AF35" s="18">
        <v>718670</v>
      </c>
      <c r="AG35" s="18">
        <v>695068</v>
      </c>
      <c r="AH35" s="18">
        <v>604935</v>
      </c>
      <c r="AI35" s="20">
        <v>5.01</v>
      </c>
      <c r="AJ35" s="20">
        <v>5.31</v>
      </c>
      <c r="AK35" s="20">
        <v>5.12</v>
      </c>
      <c r="AL35" s="20">
        <v>4.82</v>
      </c>
      <c r="AM35" s="20">
        <v>5.36</v>
      </c>
      <c r="AN35" s="18">
        <f t="shared" si="3"/>
        <v>3673843.02</v>
      </c>
      <c r="AO35" s="18">
        <f t="shared" si="3"/>
        <v>3893833.6199999996</v>
      </c>
      <c r="AP35" s="18">
        <f t="shared" si="3"/>
        <v>3679590.3999999999</v>
      </c>
      <c r="AQ35" s="18">
        <f t="shared" si="3"/>
        <v>3350227.7600000002</v>
      </c>
      <c r="AR35" s="18">
        <f t="shared" si="3"/>
        <v>3242451.6</v>
      </c>
      <c r="AS35" s="22">
        <v>-8.9300000000000004E-2</v>
      </c>
      <c r="AT35" s="22">
        <v>0.30509999999999998</v>
      </c>
      <c r="AU35" s="22">
        <v>3.4099999999999998E-2</v>
      </c>
      <c r="AV35" s="22">
        <v>3.4299999999999997E-2</v>
      </c>
      <c r="AW35" s="22">
        <v>-0.10539999999999999</v>
      </c>
      <c r="AX35" s="22">
        <v>5.7000000000000002E-2</v>
      </c>
      <c r="AY35" s="22">
        <v>-0.1211</v>
      </c>
      <c r="AZ35" s="22">
        <v>-8.1100000000000005E-2</v>
      </c>
      <c r="BA35" s="22">
        <v>2.0400000000000001E-2</v>
      </c>
      <c r="BB35" s="22">
        <v>0.30220000000000002</v>
      </c>
    </row>
    <row r="36" spans="2:54" x14ac:dyDescent="0.25">
      <c r="B36" s="6" t="s">
        <v>59</v>
      </c>
      <c r="C36" s="17" t="s">
        <v>60</v>
      </c>
      <c r="D36" s="12" t="s">
        <v>294</v>
      </c>
      <c r="E36" s="18">
        <v>789377</v>
      </c>
      <c r="F36" s="18">
        <v>699314</v>
      </c>
      <c r="G36" s="18">
        <v>614407</v>
      </c>
      <c r="H36" s="18">
        <v>543359</v>
      </c>
      <c r="I36" s="18">
        <v>485950</v>
      </c>
      <c r="J36" s="18">
        <v>34627</v>
      </c>
      <c r="K36" s="18">
        <v>33988</v>
      </c>
      <c r="L36" s="18">
        <v>27857</v>
      </c>
      <c r="M36" s="18">
        <v>23530</v>
      </c>
      <c r="N36" s="18">
        <v>18953</v>
      </c>
      <c r="O36" s="18">
        <v>16326</v>
      </c>
      <c r="P36" s="18">
        <v>18221</v>
      </c>
      <c r="Q36" s="18">
        <v>13867</v>
      </c>
      <c r="R36" s="18">
        <v>11835</v>
      </c>
      <c r="S36" s="18">
        <v>8184</v>
      </c>
      <c r="T36" s="18">
        <v>282353</v>
      </c>
      <c r="U36" s="18">
        <v>246607</v>
      </c>
      <c r="V36" s="18">
        <v>222588</v>
      </c>
      <c r="W36" s="18">
        <v>217110</v>
      </c>
      <c r="X36" s="18">
        <v>211935</v>
      </c>
      <c r="Y36" s="19">
        <f t="shared" si="1"/>
        <v>5.7821237953908762E-2</v>
      </c>
      <c r="Z36" s="19">
        <f t="shared" si="1"/>
        <v>7.3886791534709076E-2</v>
      </c>
      <c r="AA36" s="19">
        <f t="shared" si="1"/>
        <v>6.2298955918558052E-2</v>
      </c>
      <c r="AB36" s="19">
        <f t="shared" si="1"/>
        <v>5.4511537930081524E-2</v>
      </c>
      <c r="AC36" s="19">
        <f t="shared" si="1"/>
        <v>3.8615613277655884E-2</v>
      </c>
      <c r="AD36" s="18">
        <v>32695</v>
      </c>
      <c r="AE36" s="18">
        <v>32695</v>
      </c>
      <c r="AF36" s="18">
        <v>32695</v>
      </c>
      <c r="AG36" s="18">
        <v>32695</v>
      </c>
      <c r="AH36" s="18">
        <v>32695</v>
      </c>
      <c r="AI36" s="20">
        <v>5.75</v>
      </c>
      <c r="AJ36" s="20">
        <v>5.2</v>
      </c>
      <c r="AK36" s="20">
        <v>3.95</v>
      </c>
      <c r="AL36" s="20">
        <v>3.15</v>
      </c>
      <c r="AM36" s="20">
        <v>2.5</v>
      </c>
      <c r="AN36" s="18">
        <f t="shared" si="3"/>
        <v>187996.25</v>
      </c>
      <c r="AO36" s="18">
        <f t="shared" si="3"/>
        <v>170014</v>
      </c>
      <c r="AP36" s="18">
        <f t="shared" si="3"/>
        <v>129145.25</v>
      </c>
      <c r="AQ36" s="18">
        <f t="shared" si="3"/>
        <v>102989.25</v>
      </c>
      <c r="AR36" s="18">
        <f t="shared" si="3"/>
        <v>81737.5</v>
      </c>
      <c r="AS36" s="22">
        <v>3.2899999999999999E-2</v>
      </c>
      <c r="AT36" s="22">
        <v>0.35060000000000002</v>
      </c>
      <c r="AU36" s="22">
        <v>0.29170000000000001</v>
      </c>
      <c r="AV36" s="22">
        <v>0.56410000000000005</v>
      </c>
      <c r="AW36" s="22">
        <v>0.14729999999999999</v>
      </c>
      <c r="AX36" s="22">
        <v>0.15160000000000001</v>
      </c>
      <c r="AY36" s="22">
        <v>0.1007</v>
      </c>
      <c r="AZ36" s="22">
        <v>-0.2397</v>
      </c>
      <c r="BA36" s="22">
        <v>0.13969999999999999</v>
      </c>
      <c r="BB36" s="22">
        <v>0.2135</v>
      </c>
    </row>
    <row r="37" spans="2:54" x14ac:dyDescent="0.25">
      <c r="B37" s="6" t="s">
        <v>61</v>
      </c>
      <c r="C37" s="17" t="s">
        <v>62</v>
      </c>
      <c r="D37" s="5" t="s">
        <v>2</v>
      </c>
      <c r="E37" s="18">
        <v>1014000</v>
      </c>
      <c r="F37" s="18">
        <v>1066000</v>
      </c>
      <c r="G37" s="18">
        <v>1064000</v>
      </c>
      <c r="H37" s="18">
        <v>617000</v>
      </c>
      <c r="I37" s="18"/>
      <c r="J37" s="18">
        <v>610000</v>
      </c>
      <c r="K37" s="18">
        <v>657000</v>
      </c>
      <c r="L37" s="18">
        <v>670000</v>
      </c>
      <c r="M37" s="18">
        <v>403000</v>
      </c>
      <c r="N37" s="18"/>
      <c r="O37" s="18">
        <v>91000</v>
      </c>
      <c r="P37" s="18">
        <v>148000</v>
      </c>
      <c r="Q37" s="18">
        <v>171000</v>
      </c>
      <c r="R37" s="18">
        <v>102000</v>
      </c>
      <c r="S37" s="18"/>
      <c r="T37" s="18">
        <v>3841000</v>
      </c>
      <c r="U37" s="18">
        <v>3680000</v>
      </c>
      <c r="V37" s="18">
        <v>3333000</v>
      </c>
      <c r="W37" s="18">
        <v>2934000</v>
      </c>
      <c r="X37" s="18"/>
      <c r="Y37" s="19">
        <f t="shared" si="1"/>
        <v>2.3691746940900808E-2</v>
      </c>
      <c r="Z37" s="19">
        <f t="shared" si="1"/>
        <v>4.0217391304347823E-2</v>
      </c>
      <c r="AA37" s="19">
        <f t="shared" si="1"/>
        <v>5.1305130513051307E-2</v>
      </c>
      <c r="AB37" s="19">
        <f t="shared" si="1"/>
        <v>3.4764826175869123E-2</v>
      </c>
      <c r="AC37" s="19"/>
      <c r="AD37" s="18">
        <v>396370</v>
      </c>
      <c r="AE37" s="18">
        <v>389299</v>
      </c>
      <c r="AF37" s="18">
        <v>385082</v>
      </c>
      <c r="AG37" s="18"/>
      <c r="AH37" s="18"/>
      <c r="AI37" s="20">
        <v>2.9</v>
      </c>
      <c r="AJ37" s="20">
        <v>1.7350000000000001</v>
      </c>
      <c r="AK37" s="20">
        <v>2.39</v>
      </c>
      <c r="AL37" s="20">
        <v>3.14</v>
      </c>
      <c r="AM37" s="20"/>
      <c r="AN37" s="18">
        <f t="shared" si="3"/>
        <v>1149473</v>
      </c>
      <c r="AO37" s="18">
        <f t="shared" si="3"/>
        <v>675433.76500000001</v>
      </c>
      <c r="AP37" s="18">
        <f t="shared" si="3"/>
        <v>920345.9800000001</v>
      </c>
      <c r="AQ37" s="18">
        <f t="shared" si="3"/>
        <v>0</v>
      </c>
      <c r="AR37" s="18">
        <f t="shared" si="3"/>
        <v>0</v>
      </c>
      <c r="AS37" s="22">
        <v>3.3799999999999997E-2</v>
      </c>
      <c r="AT37" s="22">
        <v>0.84719999999999995</v>
      </c>
      <c r="AU37" s="22">
        <v>-0.46510000000000001</v>
      </c>
      <c r="AV37" s="22">
        <v>-1.6899999999999998E-2</v>
      </c>
      <c r="AW37" s="22">
        <v>6.1600000000000002E-2</v>
      </c>
      <c r="AX37" s="18"/>
      <c r="AY37" s="18"/>
      <c r="AZ37" s="18"/>
      <c r="BA37" s="18"/>
      <c r="BB37" s="18"/>
    </row>
    <row r="38" spans="2:54" x14ac:dyDescent="0.25">
      <c r="B38" s="6" t="s">
        <v>63</v>
      </c>
      <c r="C38" s="17" t="s">
        <v>318</v>
      </c>
      <c r="D38" s="15" t="s">
        <v>293</v>
      </c>
      <c r="E38" s="18">
        <f>1032000</f>
        <v>1032000</v>
      </c>
      <c r="F38" s="18">
        <f>1098000</f>
        <v>1098000</v>
      </c>
      <c r="G38" s="18">
        <f>1052000</f>
        <v>1052000</v>
      </c>
      <c r="H38" s="18">
        <f>1185000</f>
        <v>1185000</v>
      </c>
      <c r="I38" s="18">
        <f>1398000</f>
        <v>1398000</v>
      </c>
      <c r="J38" s="18">
        <v>67000</v>
      </c>
      <c r="K38" s="18">
        <v>90954</v>
      </c>
      <c r="L38" s="18">
        <v>77905</v>
      </c>
      <c r="M38" s="18">
        <v>86018</v>
      </c>
      <c r="N38" s="18">
        <v>106999</v>
      </c>
      <c r="O38" s="18">
        <v>9000</v>
      </c>
      <c r="P38" s="18">
        <v>23000</v>
      </c>
      <c r="Q38" s="18">
        <v>0</v>
      </c>
      <c r="R38" s="18">
        <v>15000</v>
      </c>
      <c r="S38" s="18">
        <v>46000</v>
      </c>
      <c r="T38" s="18">
        <v>1260000</v>
      </c>
      <c r="U38" s="18">
        <v>1257000</v>
      </c>
      <c r="V38" s="18">
        <v>1428000</v>
      </c>
      <c r="W38" s="18">
        <v>1901000</v>
      </c>
      <c r="X38" s="18">
        <v>2178000</v>
      </c>
      <c r="Y38" s="19">
        <f t="shared" si="1"/>
        <v>7.1428571428571426E-3</v>
      </c>
      <c r="Z38" s="19">
        <f t="shared" si="1"/>
        <v>1.8297533810660304E-2</v>
      </c>
      <c r="AA38" s="19">
        <f t="shared" si="1"/>
        <v>0</v>
      </c>
      <c r="AB38" s="19">
        <f t="shared" si="1"/>
        <v>7.8905839032088372E-3</v>
      </c>
      <c r="AC38" s="19">
        <f t="shared" si="1"/>
        <v>2.1120293847566574E-2</v>
      </c>
      <c r="AD38" s="18">
        <v>1260000</v>
      </c>
      <c r="AE38" s="18">
        <v>1257000</v>
      </c>
      <c r="AF38" s="18">
        <v>1428000</v>
      </c>
      <c r="AG38" s="18">
        <v>1901000</v>
      </c>
      <c r="AH38" s="18">
        <v>2178000</v>
      </c>
      <c r="AI38" s="20">
        <v>0.45</v>
      </c>
      <c r="AJ38" s="20">
        <v>0.59</v>
      </c>
      <c r="AK38" s="20">
        <v>0.59499999999999997</v>
      </c>
      <c r="AL38" s="20">
        <v>0.58499999999999996</v>
      </c>
      <c r="AM38" s="20">
        <v>0.72</v>
      </c>
      <c r="AN38" s="18">
        <f t="shared" si="3"/>
        <v>567000</v>
      </c>
      <c r="AO38" s="18">
        <f t="shared" si="3"/>
        <v>741630</v>
      </c>
      <c r="AP38" s="18">
        <f t="shared" si="3"/>
        <v>849660</v>
      </c>
      <c r="AQ38" s="18">
        <f t="shared" si="3"/>
        <v>1112085</v>
      </c>
      <c r="AR38" s="18">
        <f t="shared" si="3"/>
        <v>1568160</v>
      </c>
      <c r="AS38" s="22">
        <v>0.4889</v>
      </c>
      <c r="AT38" s="22">
        <v>-0.23730000000000001</v>
      </c>
      <c r="AU38" s="22">
        <v>-8.3999999999999995E-3</v>
      </c>
      <c r="AV38" s="22">
        <v>1.7100000000000001E-2</v>
      </c>
      <c r="AW38" s="22">
        <v>-0.17299999999999999</v>
      </c>
      <c r="AX38" s="22">
        <v>-3.4200000000000001E-2</v>
      </c>
      <c r="AY38" s="22">
        <v>-4.1399999999999999E-2</v>
      </c>
      <c r="AZ38" s="22">
        <v>-0.35809999999999997</v>
      </c>
      <c r="BA38" s="22">
        <v>-0.20599999999999999</v>
      </c>
      <c r="BB38" s="22">
        <v>0.29139999999999999</v>
      </c>
    </row>
    <row r="39" spans="2:54" x14ac:dyDescent="0.25">
      <c r="B39" s="6" t="s">
        <v>64</v>
      </c>
      <c r="C39" s="17" t="s">
        <v>65</v>
      </c>
      <c r="D39" s="15" t="s">
        <v>293</v>
      </c>
      <c r="E39" s="18">
        <v>159967</v>
      </c>
      <c r="F39" s="18">
        <v>119412</v>
      </c>
      <c r="G39" s="18">
        <v>105033</v>
      </c>
      <c r="H39" s="18">
        <v>98211</v>
      </c>
      <c r="I39" s="18">
        <v>84187</v>
      </c>
      <c r="J39" s="18">
        <v>19741</v>
      </c>
      <c r="K39" s="18">
        <v>14455</v>
      </c>
      <c r="L39" s="18">
        <v>13293</v>
      </c>
      <c r="M39" s="18">
        <v>15272</v>
      </c>
      <c r="N39" s="18">
        <v>7105</v>
      </c>
      <c r="O39" s="18">
        <v>10542</v>
      </c>
      <c r="P39" s="18">
        <v>7795</v>
      </c>
      <c r="Q39" s="18">
        <v>7384</v>
      </c>
      <c r="R39" s="18">
        <v>8224</v>
      </c>
      <c r="S39" s="18">
        <v>503</v>
      </c>
      <c r="T39" s="18">
        <v>199722</v>
      </c>
      <c r="U39" s="18">
        <v>147493</v>
      </c>
      <c r="V39" s="18">
        <v>136752</v>
      </c>
      <c r="W39" s="18">
        <v>115354</v>
      </c>
      <c r="X39" s="18">
        <v>112094</v>
      </c>
      <c r="Y39" s="19">
        <f t="shared" si="1"/>
        <v>5.2783368882747018E-2</v>
      </c>
      <c r="Z39" s="19">
        <f t="shared" si="1"/>
        <v>5.284996576108697E-2</v>
      </c>
      <c r="AA39" s="19">
        <f t="shared" si="1"/>
        <v>5.3995553995553995E-2</v>
      </c>
      <c r="AB39" s="19">
        <f t="shared" si="1"/>
        <v>7.1293583230750565E-2</v>
      </c>
      <c r="AC39" s="19">
        <f t="shared" si="1"/>
        <v>4.4873052973397332E-3</v>
      </c>
      <c r="AD39" s="18">
        <v>31715</v>
      </c>
      <c r="AE39" s="18">
        <v>29097</v>
      </c>
      <c r="AF39" s="18">
        <v>28431</v>
      </c>
      <c r="AG39" s="18">
        <v>28174</v>
      </c>
      <c r="AH39" s="18">
        <v>27167</v>
      </c>
      <c r="AI39" s="20">
        <v>4</v>
      </c>
      <c r="AJ39" s="20">
        <v>3.3</v>
      </c>
      <c r="AK39" s="20">
        <v>3.8</v>
      </c>
      <c r="AL39" s="20">
        <v>2.65</v>
      </c>
      <c r="AM39" s="20">
        <v>1.45</v>
      </c>
      <c r="AN39" s="18">
        <f t="shared" si="3"/>
        <v>126860</v>
      </c>
      <c r="AO39" s="18">
        <f t="shared" si="3"/>
        <v>96020.099999999991</v>
      </c>
      <c r="AP39" s="18">
        <f t="shared" si="3"/>
        <v>108037.79999999999</v>
      </c>
      <c r="AQ39" s="18">
        <f t="shared" si="3"/>
        <v>74661.099999999991</v>
      </c>
      <c r="AR39" s="18">
        <f t="shared" si="3"/>
        <v>39392.15</v>
      </c>
      <c r="AS39" s="22">
        <v>0.84599999999999997</v>
      </c>
      <c r="AT39" s="22">
        <v>7.0099999999999996E-2</v>
      </c>
      <c r="AU39" s="22">
        <v>1.01E-2</v>
      </c>
      <c r="AV39" s="22">
        <v>0.61299999999999999</v>
      </c>
      <c r="AW39" s="22">
        <v>0.67459999999999998</v>
      </c>
      <c r="AX39" s="22">
        <v>5.4100000000000002E-2</v>
      </c>
      <c r="AY39" s="22">
        <v>0.2717</v>
      </c>
      <c r="AZ39" s="22">
        <v>-0.57410000000000005</v>
      </c>
      <c r="BA39" s="22">
        <v>-0.28410000000000002</v>
      </c>
      <c r="BB39" s="22">
        <v>0.72430000000000005</v>
      </c>
    </row>
    <row r="40" spans="2:54" x14ac:dyDescent="0.25">
      <c r="B40" s="6" t="s">
        <v>66</v>
      </c>
      <c r="C40" s="17" t="s">
        <v>67</v>
      </c>
      <c r="D40" s="15" t="s">
        <v>293</v>
      </c>
      <c r="E40" s="18">
        <v>231152</v>
      </c>
      <c r="F40" s="18">
        <v>231760</v>
      </c>
      <c r="G40" s="18">
        <v>229660</v>
      </c>
      <c r="H40" s="18">
        <v>221599</v>
      </c>
      <c r="I40" s="18">
        <v>245344</v>
      </c>
      <c r="J40" s="18">
        <v>54630</v>
      </c>
      <c r="K40" s="18">
        <v>67922</v>
      </c>
      <c r="L40" s="18">
        <v>65351</v>
      </c>
      <c r="M40" s="18">
        <v>43503</v>
      </c>
      <c r="N40" s="18">
        <v>55408</v>
      </c>
      <c r="O40" s="18">
        <v>32523</v>
      </c>
      <c r="P40" s="18">
        <v>42597</v>
      </c>
      <c r="Q40" s="18">
        <v>41216</v>
      </c>
      <c r="R40" s="18">
        <v>25450</v>
      </c>
      <c r="S40" s="18">
        <v>32722</v>
      </c>
      <c r="T40" s="18">
        <v>560393</v>
      </c>
      <c r="U40" s="18">
        <v>476529</v>
      </c>
      <c r="V40" s="18">
        <v>420847</v>
      </c>
      <c r="W40" s="18">
        <v>340587</v>
      </c>
      <c r="X40" s="18">
        <v>349442</v>
      </c>
      <c r="Y40" s="19">
        <f t="shared" si="1"/>
        <v>5.8036056838682855E-2</v>
      </c>
      <c r="Z40" s="19">
        <f t="shared" si="1"/>
        <v>8.9390152540558918E-2</v>
      </c>
      <c r="AA40" s="19">
        <f t="shared" si="1"/>
        <v>9.7935829410688444E-2</v>
      </c>
      <c r="AB40" s="19">
        <f t="shared" si="1"/>
        <v>7.4723932504763835E-2</v>
      </c>
      <c r="AC40" s="19">
        <f t="shared" si="1"/>
        <v>9.3640718631418096E-2</v>
      </c>
      <c r="AD40" s="18">
        <v>101130</v>
      </c>
      <c r="AE40" s="18">
        <v>101130</v>
      </c>
      <c r="AF40" s="18">
        <v>101130</v>
      </c>
      <c r="AG40" s="18">
        <v>101130</v>
      </c>
      <c r="AH40" s="18">
        <v>100500</v>
      </c>
      <c r="AI40" s="20">
        <v>4.8099999999999996</v>
      </c>
      <c r="AJ40" s="20">
        <v>4.0999999999999996</v>
      </c>
      <c r="AK40" s="20">
        <v>4.0999999999999996</v>
      </c>
      <c r="AL40" s="20">
        <v>2.64</v>
      </c>
      <c r="AM40" s="20">
        <v>1.93</v>
      </c>
      <c r="AN40" s="18">
        <f t="shared" si="3"/>
        <v>486435.3</v>
      </c>
      <c r="AO40" s="18">
        <f t="shared" si="3"/>
        <v>414632.99999999994</v>
      </c>
      <c r="AP40" s="18">
        <f t="shared" si="3"/>
        <v>414632.99999999994</v>
      </c>
      <c r="AQ40" s="18">
        <f t="shared" si="3"/>
        <v>266983.2</v>
      </c>
      <c r="AR40" s="18">
        <f t="shared" si="3"/>
        <v>193965</v>
      </c>
      <c r="AS40" s="22">
        <v>0.1099</v>
      </c>
      <c r="AT40" s="22">
        <v>0.25419999999999998</v>
      </c>
      <c r="AU40" s="22">
        <v>0.30299999999999999</v>
      </c>
      <c r="AV40" s="22">
        <v>0.50380000000000003</v>
      </c>
      <c r="AW40" s="22">
        <v>2.4799999999999999E-2</v>
      </c>
      <c r="AX40" s="22">
        <v>-0.20599999999999999</v>
      </c>
      <c r="AY40" s="22">
        <v>0.39500000000000002</v>
      </c>
      <c r="AZ40" s="22">
        <v>-0.17469999999999999</v>
      </c>
      <c r="BA40" s="22">
        <v>8.0500000000000002E-2</v>
      </c>
      <c r="BB40" s="22">
        <v>0</v>
      </c>
    </row>
    <row r="41" spans="2:54" x14ac:dyDescent="0.25">
      <c r="B41" s="6" t="s">
        <v>68</v>
      </c>
      <c r="C41" s="17" t="s">
        <v>319</v>
      </c>
      <c r="D41" s="13" t="s">
        <v>7</v>
      </c>
      <c r="E41" s="18">
        <v>83054</v>
      </c>
      <c r="F41" s="18">
        <f>64666</f>
        <v>64666</v>
      </c>
      <c r="G41" s="18">
        <f>43869</f>
        <v>43869</v>
      </c>
      <c r="H41" s="18">
        <f>19347</f>
        <v>19347</v>
      </c>
      <c r="I41" s="18">
        <f>12834</f>
        <v>12834</v>
      </c>
      <c r="J41" s="18">
        <v>17833</v>
      </c>
      <c r="K41" s="18">
        <v>11649</v>
      </c>
      <c r="L41" s="18">
        <v>13644</v>
      </c>
      <c r="M41" s="18">
        <v>2793</v>
      </c>
      <c r="N41" s="18">
        <v>2578</v>
      </c>
      <c r="O41" s="18">
        <v>8926</v>
      </c>
      <c r="P41" s="18">
        <v>6260</v>
      </c>
      <c r="Q41" s="18">
        <v>9141</v>
      </c>
      <c r="R41" s="18">
        <v>3302</v>
      </c>
      <c r="S41" s="18">
        <v>2081</v>
      </c>
      <c r="T41" s="18">
        <v>100421</v>
      </c>
      <c r="U41" s="18">
        <v>78350</v>
      </c>
      <c r="V41" s="18">
        <v>43604</v>
      </c>
      <c r="W41" s="18">
        <v>18552</v>
      </c>
      <c r="X41" s="18">
        <v>7312</v>
      </c>
      <c r="Y41" s="19">
        <f t="shared" si="1"/>
        <v>8.8885790820645086E-2</v>
      </c>
      <c r="Z41" s="19">
        <f t="shared" si="1"/>
        <v>7.989789406509254E-2</v>
      </c>
      <c r="AA41" s="19">
        <f t="shared" si="1"/>
        <v>0.20963673057517659</v>
      </c>
      <c r="AB41" s="19">
        <f t="shared" si="1"/>
        <v>0.17798620094868478</v>
      </c>
      <c r="AC41" s="19">
        <f t="shared" si="1"/>
        <v>0.28460065645514221</v>
      </c>
      <c r="AD41" s="18">
        <v>86896</v>
      </c>
      <c r="AE41" s="18">
        <v>83776</v>
      </c>
      <c r="AF41" s="18">
        <v>83586</v>
      </c>
      <c r="AG41" s="18">
        <v>81861</v>
      </c>
      <c r="AH41" s="18">
        <v>81978</v>
      </c>
      <c r="AI41" s="20">
        <v>5.26</v>
      </c>
      <c r="AJ41" s="20">
        <v>3.8</v>
      </c>
      <c r="AK41" s="20">
        <v>5.47</v>
      </c>
      <c r="AL41" s="20">
        <v>1.93</v>
      </c>
      <c r="AM41" s="20">
        <v>0.68</v>
      </c>
      <c r="AN41" s="18">
        <f t="shared" si="3"/>
        <v>457072.95999999996</v>
      </c>
      <c r="AO41" s="18">
        <f t="shared" si="3"/>
        <v>318348.79999999999</v>
      </c>
      <c r="AP41" s="18">
        <f t="shared" si="3"/>
        <v>457215.42</v>
      </c>
      <c r="AQ41" s="18">
        <f t="shared" si="3"/>
        <v>157991.72999999998</v>
      </c>
      <c r="AR41" s="18">
        <f t="shared" si="3"/>
        <v>55745.04</v>
      </c>
      <c r="AS41" s="22">
        <v>8.3699999999999997E-2</v>
      </c>
      <c r="AT41" s="22">
        <v>0.38419999999999999</v>
      </c>
      <c r="AU41" s="22">
        <v>-0.30530000000000002</v>
      </c>
      <c r="AV41" s="22">
        <v>1.8342000000000001</v>
      </c>
      <c r="AW41" s="22">
        <v>1.8382000000000001</v>
      </c>
      <c r="AX41" s="22">
        <v>1.72</v>
      </c>
      <c r="AY41" s="22">
        <v>0.66669999999999996</v>
      </c>
      <c r="AZ41" s="22">
        <v>-0.80259999999999998</v>
      </c>
      <c r="BA41" s="22">
        <v>-0.24</v>
      </c>
      <c r="BB41" s="18"/>
    </row>
    <row r="42" spans="2:54" x14ac:dyDescent="0.25">
      <c r="B42" s="6" t="s">
        <v>69</v>
      </c>
      <c r="C42" s="17" t="s">
        <v>70</v>
      </c>
      <c r="D42" s="8" t="s">
        <v>1</v>
      </c>
      <c r="E42" s="18" t="s">
        <v>312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9"/>
      <c r="Z42" s="19"/>
      <c r="AA42" s="19"/>
      <c r="AB42" s="19"/>
      <c r="AC42" s="19"/>
      <c r="AD42" s="18"/>
      <c r="AE42" s="18"/>
      <c r="AF42" s="18"/>
      <c r="AG42" s="18"/>
      <c r="AH42" s="18"/>
      <c r="AI42" s="20"/>
      <c r="AJ42" s="20"/>
      <c r="AK42" s="20"/>
      <c r="AL42" s="20"/>
      <c r="AM42" s="20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</row>
    <row r="43" spans="2:54" x14ac:dyDescent="0.25">
      <c r="B43" s="6" t="s">
        <v>71</v>
      </c>
      <c r="C43" s="17" t="s">
        <v>72</v>
      </c>
      <c r="D43" s="5" t="s">
        <v>2</v>
      </c>
      <c r="E43" s="18">
        <v>100879</v>
      </c>
      <c r="F43" s="18">
        <v>82419</v>
      </c>
      <c r="G43" s="18">
        <v>82568</v>
      </c>
      <c r="H43" s="18">
        <v>61237</v>
      </c>
      <c r="I43" s="18">
        <v>60960</v>
      </c>
      <c r="J43" s="18">
        <v>90557</v>
      </c>
      <c r="K43" s="18">
        <v>64100</v>
      </c>
      <c r="L43" s="18">
        <v>69423</v>
      </c>
      <c r="M43" s="18">
        <v>44051</v>
      </c>
      <c r="N43" s="18">
        <v>-3105</v>
      </c>
      <c r="O43" s="18">
        <v>68835</v>
      </c>
      <c r="P43" s="18">
        <v>41562</v>
      </c>
      <c r="Q43" s="18">
        <v>45541</v>
      </c>
      <c r="R43" s="18">
        <v>20771</v>
      </c>
      <c r="S43" s="18">
        <v>-35112</v>
      </c>
      <c r="T43" s="18">
        <v>883763</v>
      </c>
      <c r="U43" s="18">
        <v>801337</v>
      </c>
      <c r="V43" s="18">
        <v>684030</v>
      </c>
      <c r="W43" s="18">
        <v>674043</v>
      </c>
      <c r="X43" s="18">
        <v>654332</v>
      </c>
      <c r="Y43" s="19">
        <f t="shared" si="1"/>
        <v>7.7888528938188178E-2</v>
      </c>
      <c r="Z43" s="19">
        <f t="shared" si="1"/>
        <v>5.1865819249579143E-2</v>
      </c>
      <c r="AA43" s="19">
        <f t="shared" si="1"/>
        <v>6.6577489291405348E-2</v>
      </c>
      <c r="AB43" s="19">
        <f t="shared" si="1"/>
        <v>3.0815541441718108E-2</v>
      </c>
      <c r="AC43" s="19">
        <f t="shared" si="1"/>
        <v>-5.3660832727117122E-2</v>
      </c>
      <c r="AD43" s="18">
        <v>296856</v>
      </c>
      <c r="AE43" s="18">
        <v>250449</v>
      </c>
      <c r="AF43" s="18">
        <v>247363</v>
      </c>
      <c r="AG43" s="18">
        <v>247476</v>
      </c>
      <c r="AH43" s="18">
        <v>188484</v>
      </c>
      <c r="AI43" s="20">
        <v>1.95</v>
      </c>
      <c r="AJ43" s="20">
        <v>1.5349999999999999</v>
      </c>
      <c r="AK43" s="20">
        <v>1.7250000000000001</v>
      </c>
      <c r="AL43" s="20">
        <v>1.36</v>
      </c>
      <c r="AM43" s="20">
        <v>1.24</v>
      </c>
      <c r="AN43" s="18">
        <f t="shared" si="3"/>
        <v>578869.19999999995</v>
      </c>
      <c r="AO43" s="18">
        <f t="shared" si="3"/>
        <v>384439.21499999997</v>
      </c>
      <c r="AP43" s="18">
        <f t="shared" si="3"/>
        <v>426701.17500000005</v>
      </c>
      <c r="AQ43" s="18">
        <f t="shared" si="3"/>
        <v>336567.36000000004</v>
      </c>
      <c r="AR43" s="18">
        <f t="shared" si="3"/>
        <v>233720.16</v>
      </c>
      <c r="AS43" s="22">
        <v>9.5000000000000001E-2</v>
      </c>
      <c r="AT43" s="22">
        <v>0.31900000000000001</v>
      </c>
      <c r="AU43" s="22">
        <v>1.89E-2</v>
      </c>
      <c r="AV43" s="22">
        <v>0.34570000000000001</v>
      </c>
      <c r="AW43" s="22">
        <v>0.121</v>
      </c>
      <c r="AX43" s="22">
        <v>0</v>
      </c>
      <c r="AY43" s="18"/>
      <c r="AZ43" s="18"/>
      <c r="BA43" s="18"/>
      <c r="BB43" s="18"/>
    </row>
    <row r="44" spans="2:54" x14ac:dyDescent="0.25">
      <c r="B44" s="6" t="s">
        <v>73</v>
      </c>
      <c r="C44" s="17" t="s">
        <v>74</v>
      </c>
      <c r="D44" s="12" t="s">
        <v>294</v>
      </c>
      <c r="E44" s="18">
        <v>6073240</v>
      </c>
      <c r="F44" s="18">
        <v>5761620</v>
      </c>
      <c r="G44" s="18">
        <v>1823169</v>
      </c>
      <c r="H44" s="18">
        <v>1429223</v>
      </c>
      <c r="I44" s="18">
        <v>1343756</v>
      </c>
      <c r="J44" s="18">
        <v>198994</v>
      </c>
      <c r="K44" s="18">
        <v>148364</v>
      </c>
      <c r="L44" s="18">
        <v>48650</v>
      </c>
      <c r="M44" s="18">
        <v>39869</v>
      </c>
      <c r="N44" s="18">
        <v>35977</v>
      </c>
      <c r="O44" s="18">
        <v>105941</v>
      </c>
      <c r="P44" s="18">
        <v>92069</v>
      </c>
      <c r="Q44" s="18">
        <v>28207</v>
      </c>
      <c r="R44" s="18">
        <v>27949</v>
      </c>
      <c r="S44" s="18">
        <v>31579</v>
      </c>
      <c r="T44" s="18">
        <v>2550058</v>
      </c>
      <c r="U44" s="18">
        <v>2309293</v>
      </c>
      <c r="V44" s="18">
        <v>2531739</v>
      </c>
      <c r="W44" s="18">
        <v>657999</v>
      </c>
      <c r="X44" s="18">
        <v>538319</v>
      </c>
      <c r="Y44" s="19">
        <f t="shared" si="1"/>
        <v>4.1544545261323465E-2</v>
      </c>
      <c r="Z44" s="19">
        <f t="shared" si="1"/>
        <v>3.9868912260159275E-2</v>
      </c>
      <c r="AA44" s="19">
        <f t="shared" si="1"/>
        <v>1.1141353828336965E-2</v>
      </c>
      <c r="AB44" s="19">
        <f t="shared" si="1"/>
        <v>4.2475748443386689E-2</v>
      </c>
      <c r="AC44" s="19">
        <f t="shared" si="1"/>
        <v>5.8662243019473585E-2</v>
      </c>
      <c r="AD44" s="18">
        <v>148720</v>
      </c>
      <c r="AE44" s="18">
        <v>65546</v>
      </c>
      <c r="AF44" s="18">
        <v>52107</v>
      </c>
      <c r="AG44" s="18">
        <v>52107</v>
      </c>
      <c r="AH44" s="18">
        <v>50796</v>
      </c>
      <c r="AI44" s="20">
        <v>10.25</v>
      </c>
      <c r="AJ44" s="20">
        <v>10.09</v>
      </c>
      <c r="AK44" s="20">
        <v>9.6</v>
      </c>
      <c r="AL44" s="20">
        <v>7.61</v>
      </c>
      <c r="AM44" s="20">
        <v>6.9</v>
      </c>
      <c r="AN44" s="18">
        <f t="shared" si="3"/>
        <v>1524380</v>
      </c>
      <c r="AO44" s="18">
        <f t="shared" si="3"/>
        <v>661359.14</v>
      </c>
      <c r="AP44" s="18">
        <f t="shared" si="3"/>
        <v>500227.19999999995</v>
      </c>
      <c r="AQ44" s="18">
        <f t="shared" si="3"/>
        <v>396534.27</v>
      </c>
      <c r="AR44" s="18">
        <f t="shared" si="3"/>
        <v>350492.4</v>
      </c>
      <c r="AS44" s="22">
        <v>0.42309999999999998</v>
      </c>
      <c r="AT44" s="22">
        <v>5.9400000000000001E-2</v>
      </c>
      <c r="AU44" s="22">
        <v>0.38850000000000001</v>
      </c>
      <c r="AV44" s="22">
        <v>0.32490000000000002</v>
      </c>
      <c r="AW44" s="22">
        <v>-6.4299999999999996E-2</v>
      </c>
      <c r="AX44" s="22">
        <v>0.3362</v>
      </c>
      <c r="AY44" s="22">
        <v>0.41360000000000002</v>
      </c>
      <c r="AZ44" s="22">
        <v>-0.115</v>
      </c>
      <c r="BA44" s="22">
        <v>-3.4599999999999999E-2</v>
      </c>
      <c r="BB44" s="22">
        <v>0.40350000000000003</v>
      </c>
    </row>
    <row r="45" spans="2:54" x14ac:dyDescent="0.25">
      <c r="B45" s="6" t="s">
        <v>75</v>
      </c>
      <c r="C45" s="17" t="s">
        <v>76</v>
      </c>
      <c r="D45" s="8" t="s">
        <v>1</v>
      </c>
      <c r="E45" s="18" t="s">
        <v>312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9"/>
      <c r="Z45" s="19"/>
      <c r="AA45" s="19"/>
      <c r="AB45" s="19"/>
      <c r="AC45" s="19"/>
      <c r="AD45" s="18"/>
      <c r="AE45" s="18"/>
      <c r="AF45" s="18"/>
      <c r="AG45" s="18"/>
      <c r="AH45" s="18"/>
      <c r="AI45" s="20"/>
      <c r="AJ45" s="20"/>
      <c r="AK45" s="20"/>
      <c r="AL45" s="20"/>
      <c r="AM45" s="20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</row>
    <row r="46" spans="2:54" x14ac:dyDescent="0.25">
      <c r="B46" s="6" t="s">
        <v>77</v>
      </c>
      <c r="C46" s="17" t="s">
        <v>78</v>
      </c>
      <c r="D46" s="13" t="s">
        <v>7</v>
      </c>
      <c r="E46" s="18">
        <v>18394</v>
      </c>
      <c r="F46" s="18"/>
      <c r="G46" s="18"/>
      <c r="H46" s="18"/>
      <c r="I46" s="18"/>
      <c r="J46" s="21">
        <v>3860</v>
      </c>
      <c r="K46" s="18"/>
      <c r="L46" s="18"/>
      <c r="M46" s="18"/>
      <c r="N46" s="18"/>
      <c r="O46" s="21">
        <v>-1221</v>
      </c>
      <c r="P46" s="18"/>
      <c r="Q46" s="18"/>
      <c r="R46" s="18"/>
      <c r="S46" s="18"/>
      <c r="T46" s="21">
        <v>71310</v>
      </c>
      <c r="U46" s="18"/>
      <c r="V46" s="18"/>
      <c r="W46" s="18"/>
      <c r="X46" s="18"/>
      <c r="Y46" s="19">
        <f t="shared" si="1"/>
        <v>-1.7122423222549431E-2</v>
      </c>
      <c r="Z46" s="19"/>
      <c r="AA46" s="19"/>
      <c r="AB46" s="19"/>
      <c r="AC46" s="19"/>
      <c r="AD46" s="18" t="s">
        <v>314</v>
      </c>
      <c r="AE46" s="18"/>
      <c r="AF46" s="18"/>
      <c r="AG46" s="18"/>
      <c r="AH46" s="18"/>
      <c r="AI46" s="20"/>
      <c r="AJ46" s="20"/>
      <c r="AK46" s="20"/>
      <c r="AL46" s="20"/>
      <c r="AM46" s="20"/>
      <c r="AN46" s="18"/>
      <c r="AO46" s="18"/>
      <c r="AP46" s="18"/>
      <c r="AQ46" s="18"/>
      <c r="AR46" s="18"/>
      <c r="AS46" s="22">
        <v>-0.32190000000000002</v>
      </c>
      <c r="AT46" s="22">
        <v>0.26329999999999998</v>
      </c>
      <c r="AU46" s="18"/>
      <c r="AV46" s="18"/>
      <c r="AW46" s="18"/>
      <c r="AX46" s="18"/>
      <c r="AY46" s="18"/>
      <c r="AZ46" s="18"/>
      <c r="BA46" s="18"/>
      <c r="BB46" s="18"/>
    </row>
    <row r="47" spans="2:54" x14ac:dyDescent="0.25">
      <c r="B47" s="6" t="s">
        <v>79</v>
      </c>
      <c r="C47" s="17" t="s">
        <v>80</v>
      </c>
      <c r="D47" s="8" t="s">
        <v>1</v>
      </c>
      <c r="E47" s="18" t="s">
        <v>312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9"/>
      <c r="Z47" s="19"/>
      <c r="AA47" s="19"/>
      <c r="AB47" s="19"/>
      <c r="AC47" s="19"/>
      <c r="AD47" s="18"/>
      <c r="AE47" s="18"/>
      <c r="AF47" s="18"/>
      <c r="AG47" s="18"/>
      <c r="AH47" s="18"/>
      <c r="AI47" s="20"/>
      <c r="AJ47" s="20"/>
      <c r="AK47" s="20"/>
      <c r="AL47" s="20"/>
      <c r="AM47" s="20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</row>
    <row r="48" spans="2:54" x14ac:dyDescent="0.25">
      <c r="B48" s="6" t="s">
        <v>81</v>
      </c>
      <c r="C48" s="17" t="s">
        <v>82</v>
      </c>
      <c r="D48" s="7" t="s">
        <v>0</v>
      </c>
      <c r="E48" s="18">
        <v>33772</v>
      </c>
      <c r="F48" s="18"/>
      <c r="G48" s="18"/>
      <c r="H48" s="18"/>
      <c r="I48" s="18"/>
      <c r="J48" s="18">
        <v>-5643</v>
      </c>
      <c r="K48" s="18"/>
      <c r="L48" s="18"/>
      <c r="M48" s="18"/>
      <c r="N48" s="18"/>
      <c r="O48" s="18">
        <v>-8058</v>
      </c>
      <c r="P48" s="18"/>
      <c r="Q48" s="18"/>
      <c r="R48" s="18"/>
      <c r="S48" s="18"/>
      <c r="T48" s="18">
        <v>181247</v>
      </c>
      <c r="U48" s="18"/>
      <c r="V48" s="18"/>
      <c r="W48" s="18"/>
      <c r="X48" s="18"/>
      <c r="Y48" s="19">
        <f t="shared" si="1"/>
        <v>-4.4458666902072862E-2</v>
      </c>
      <c r="Z48" s="19"/>
      <c r="AA48" s="19"/>
      <c r="AB48" s="19"/>
      <c r="AC48" s="19"/>
      <c r="AD48" s="18">
        <v>177083</v>
      </c>
      <c r="AE48" s="18"/>
      <c r="AF48" s="18"/>
      <c r="AG48" s="18"/>
      <c r="AH48" s="18"/>
      <c r="AI48" s="20"/>
      <c r="AJ48" s="20"/>
      <c r="AK48" s="20"/>
      <c r="AL48" s="20"/>
      <c r="AM48" s="20"/>
      <c r="AN48" s="18"/>
      <c r="AO48" s="18"/>
      <c r="AP48" s="18"/>
      <c r="AQ48" s="18"/>
      <c r="AR48" s="18"/>
      <c r="AS48" s="22">
        <v>-0.1905</v>
      </c>
      <c r="AT48" s="22">
        <v>0.05</v>
      </c>
      <c r="AU48" s="18"/>
      <c r="AV48" s="18"/>
      <c r="AW48" s="18"/>
      <c r="AX48" s="18"/>
      <c r="AY48" s="18"/>
      <c r="AZ48" s="18"/>
      <c r="BA48" s="18"/>
      <c r="BB48" s="18"/>
    </row>
    <row r="49" spans="2:54" x14ac:dyDescent="0.25">
      <c r="B49" s="6" t="s">
        <v>83</v>
      </c>
      <c r="C49" s="17" t="s">
        <v>84</v>
      </c>
      <c r="D49" s="15" t="s">
        <v>293</v>
      </c>
      <c r="E49" s="18">
        <v>4795000</v>
      </c>
      <c r="F49" s="18">
        <v>4550000</v>
      </c>
      <c r="G49" s="18">
        <v>5180000</v>
      </c>
      <c r="H49" s="18">
        <v>5555000</v>
      </c>
      <c r="I49" s="18">
        <v>5461000</v>
      </c>
      <c r="J49" s="18">
        <v>495000</v>
      </c>
      <c r="K49" s="18">
        <v>595000</v>
      </c>
      <c r="L49" s="18">
        <v>571000</v>
      </c>
      <c r="M49" s="18">
        <v>391000</v>
      </c>
      <c r="N49" s="18">
        <v>477000</v>
      </c>
      <c r="O49" s="18">
        <v>270000</v>
      </c>
      <c r="P49" s="18">
        <v>339000</v>
      </c>
      <c r="Q49" s="18">
        <v>326000</v>
      </c>
      <c r="R49" s="18">
        <v>185000</v>
      </c>
      <c r="S49" s="18">
        <v>283000</v>
      </c>
      <c r="T49" s="18">
        <v>7501000</v>
      </c>
      <c r="U49" s="18">
        <v>6941000</v>
      </c>
      <c r="V49" s="18">
        <v>7103000</v>
      </c>
      <c r="W49" s="18">
        <v>7497000</v>
      </c>
      <c r="X49" s="18">
        <v>7492000</v>
      </c>
      <c r="Y49" s="19">
        <f t="shared" si="1"/>
        <v>3.5995200639914675E-2</v>
      </c>
      <c r="Z49" s="19">
        <f t="shared" si="1"/>
        <v>4.884022475147673E-2</v>
      </c>
      <c r="AA49" s="19">
        <f t="shared" si="1"/>
        <v>4.5896100239335491E-2</v>
      </c>
      <c r="AB49" s="19">
        <f t="shared" si="1"/>
        <v>2.46765372815793E-2</v>
      </c>
      <c r="AC49" s="19">
        <f t="shared" si="1"/>
        <v>3.7773625200213559E-2</v>
      </c>
      <c r="AD49" s="18">
        <v>687855</v>
      </c>
      <c r="AE49" s="18">
        <v>686096</v>
      </c>
      <c r="AF49" s="18">
        <v>682867</v>
      </c>
      <c r="AG49" s="18">
        <v>678574</v>
      </c>
      <c r="AH49" s="18">
        <v>606947</v>
      </c>
      <c r="AI49" s="20">
        <v>8.1199999999999992</v>
      </c>
      <c r="AJ49" s="20">
        <v>8.81</v>
      </c>
      <c r="AK49" s="20">
        <v>8.43</v>
      </c>
      <c r="AL49" s="20">
        <v>5.87</v>
      </c>
      <c r="AM49" s="20">
        <v>8.6199999999999992</v>
      </c>
      <c r="AN49" s="18">
        <f t="shared" si="3"/>
        <v>5585382.5999999996</v>
      </c>
      <c r="AO49" s="18">
        <f t="shared" si="3"/>
        <v>6044505.7600000007</v>
      </c>
      <c r="AP49" s="18">
        <f t="shared" si="3"/>
        <v>5756568.8099999996</v>
      </c>
      <c r="AQ49" s="18">
        <f t="shared" si="3"/>
        <v>3983229.38</v>
      </c>
      <c r="AR49" s="18">
        <f t="shared" si="3"/>
        <v>5231883.1399999997</v>
      </c>
      <c r="AS49" s="22">
        <v>-8.5599999999999996E-2</v>
      </c>
      <c r="AT49" s="22">
        <v>1.43E-2</v>
      </c>
      <c r="AU49" s="22">
        <v>5.3400000000000003E-2</v>
      </c>
      <c r="AV49" s="22">
        <v>0.43590000000000001</v>
      </c>
      <c r="AW49" s="22">
        <v>-0.16500000000000001</v>
      </c>
      <c r="AX49" s="22">
        <v>-7.7000000000000002E-3</v>
      </c>
      <c r="AY49" s="22">
        <v>0.47289999999999999</v>
      </c>
      <c r="AZ49" s="22">
        <v>-0.46820000000000001</v>
      </c>
      <c r="BA49" s="22">
        <v>8.0699999999999994E-2</v>
      </c>
      <c r="BB49" s="22">
        <v>0.53439999999999999</v>
      </c>
    </row>
    <row r="50" spans="2:54" x14ac:dyDescent="0.25">
      <c r="B50" s="6" t="s">
        <v>83</v>
      </c>
      <c r="C50" s="17" t="s">
        <v>84</v>
      </c>
      <c r="D50" s="7" t="s">
        <v>0</v>
      </c>
      <c r="E50" s="18">
        <v>3910000</v>
      </c>
      <c r="F50" s="18">
        <v>3879000</v>
      </c>
      <c r="G50" s="18">
        <v>3362000</v>
      </c>
      <c r="H50" s="18">
        <v>3346000</v>
      </c>
      <c r="I50" s="18">
        <v>2006000</v>
      </c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9"/>
      <c r="Z50" s="19"/>
      <c r="AA50" s="19"/>
      <c r="AB50" s="19"/>
      <c r="AC50" s="19"/>
      <c r="AD50" s="18"/>
      <c r="AE50" s="18"/>
      <c r="AF50" s="18"/>
      <c r="AG50" s="18"/>
      <c r="AH50" s="18"/>
      <c r="AI50" s="20"/>
      <c r="AJ50" s="20"/>
      <c r="AK50" s="20"/>
      <c r="AL50" s="20"/>
      <c r="AM50" s="20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</row>
    <row r="51" spans="2:54" x14ac:dyDescent="0.25">
      <c r="B51" s="6" t="s">
        <v>85</v>
      </c>
      <c r="C51" s="17" t="s">
        <v>86</v>
      </c>
      <c r="D51" s="13" t="s">
        <v>7</v>
      </c>
      <c r="E51" s="18">
        <v>19593</v>
      </c>
      <c r="F51" s="18">
        <v>9421</v>
      </c>
      <c r="G51" s="18">
        <v>8832</v>
      </c>
      <c r="H51" s="18">
        <v>7769</v>
      </c>
      <c r="I51" s="18">
        <v>6882</v>
      </c>
      <c r="J51" s="18">
        <v>4733</v>
      </c>
      <c r="K51" s="18">
        <v>1495</v>
      </c>
      <c r="L51" s="18">
        <v>869</v>
      </c>
      <c r="M51" s="18">
        <v>-82</v>
      </c>
      <c r="N51" s="18">
        <v>960</v>
      </c>
      <c r="O51" s="18">
        <v>2683</v>
      </c>
      <c r="P51" s="18">
        <v>755</v>
      </c>
      <c r="Q51" s="18">
        <v>401</v>
      </c>
      <c r="R51" s="18">
        <v>-558</v>
      </c>
      <c r="S51" s="18">
        <v>545</v>
      </c>
      <c r="T51" s="18">
        <v>9137</v>
      </c>
      <c r="U51" s="18">
        <v>5692</v>
      </c>
      <c r="V51" s="18">
        <v>4523</v>
      </c>
      <c r="W51" s="18">
        <v>4267</v>
      </c>
      <c r="X51" s="18">
        <v>4541</v>
      </c>
      <c r="Y51" s="19">
        <f t="shared" si="1"/>
        <v>0.29364123891868227</v>
      </c>
      <c r="Z51" s="19">
        <f t="shared" si="1"/>
        <v>0.13264230498945889</v>
      </c>
      <c r="AA51" s="19">
        <f t="shared" si="1"/>
        <v>8.8657970373645811E-2</v>
      </c>
      <c r="AB51" s="19">
        <f t="shared" si="1"/>
        <v>-0.13077103351300678</v>
      </c>
      <c r="AC51" s="19">
        <f t="shared" si="1"/>
        <v>0.12001761726491962</v>
      </c>
      <c r="AD51" s="18">
        <v>8314</v>
      </c>
      <c r="AE51" s="18">
        <v>8300</v>
      </c>
      <c r="AF51" s="18">
        <v>8300</v>
      </c>
      <c r="AG51" s="18">
        <v>8300</v>
      </c>
      <c r="AH51" s="18">
        <v>8300</v>
      </c>
      <c r="AI51" s="20">
        <v>3.2</v>
      </c>
      <c r="AJ51" s="20">
        <v>0.54</v>
      </c>
      <c r="AK51" s="20">
        <v>0.38</v>
      </c>
      <c r="AL51" s="20">
        <v>0.38</v>
      </c>
      <c r="AM51" s="20">
        <v>0.33</v>
      </c>
      <c r="AN51" s="18">
        <f t="shared" si="3"/>
        <v>26604.800000000003</v>
      </c>
      <c r="AO51" s="18">
        <f t="shared" si="3"/>
        <v>4482</v>
      </c>
      <c r="AP51" s="18">
        <f t="shared" si="3"/>
        <v>3154</v>
      </c>
      <c r="AQ51" s="18">
        <f t="shared" si="3"/>
        <v>3154</v>
      </c>
      <c r="AR51" s="18">
        <f t="shared" si="3"/>
        <v>2739</v>
      </c>
      <c r="AS51" s="22">
        <v>-0.35909999999999997</v>
      </c>
      <c r="AT51" s="22">
        <v>8.766</v>
      </c>
      <c r="AU51" s="22">
        <v>0.1053</v>
      </c>
      <c r="AV51" s="22">
        <v>0.1176</v>
      </c>
      <c r="AW51" s="22">
        <v>0.1333</v>
      </c>
      <c r="AX51" s="22">
        <v>0.87129999999999996</v>
      </c>
      <c r="AY51" s="22">
        <v>-0.75570000000000004</v>
      </c>
      <c r="AZ51" s="22">
        <v>-0.39129999999999998</v>
      </c>
      <c r="BA51" s="22">
        <v>-6.2300000000000001E-2</v>
      </c>
      <c r="BB51" s="22">
        <v>0.87270000000000003</v>
      </c>
    </row>
    <row r="52" spans="2:54" x14ac:dyDescent="0.25">
      <c r="B52" s="6" t="s">
        <v>87</v>
      </c>
      <c r="C52" s="17" t="s">
        <v>88</v>
      </c>
      <c r="D52" s="7" t="s">
        <v>0</v>
      </c>
      <c r="E52" s="18">
        <v>85316</v>
      </c>
      <c r="F52" s="18"/>
      <c r="G52" s="18"/>
      <c r="H52" s="18"/>
      <c r="I52" s="18"/>
      <c r="J52" s="18">
        <v>6636</v>
      </c>
      <c r="K52" s="18"/>
      <c r="L52" s="18"/>
      <c r="M52" s="18"/>
      <c r="N52" s="18"/>
      <c r="O52" s="18">
        <v>2190</v>
      </c>
      <c r="P52" s="18"/>
      <c r="Q52" s="18"/>
      <c r="R52" s="18"/>
      <c r="S52" s="18"/>
      <c r="T52" s="18">
        <v>53123</v>
      </c>
      <c r="U52" s="18"/>
      <c r="V52" s="18"/>
      <c r="W52" s="18"/>
      <c r="X52" s="18"/>
      <c r="Y52" s="19">
        <f t="shared" si="1"/>
        <v>4.1225081414829737E-2</v>
      </c>
      <c r="Z52" s="19"/>
      <c r="AA52" s="19"/>
      <c r="AB52" s="19"/>
      <c r="AC52" s="19"/>
      <c r="AD52" s="18" t="s">
        <v>311</v>
      </c>
      <c r="AE52" s="18"/>
      <c r="AF52" s="18"/>
      <c r="AG52" s="18"/>
      <c r="AH52" s="18"/>
      <c r="AI52" s="20"/>
      <c r="AJ52" s="20"/>
      <c r="AK52" s="20"/>
      <c r="AL52" s="20"/>
      <c r="AM52" s="20"/>
      <c r="AN52" s="18"/>
      <c r="AO52" s="18"/>
      <c r="AP52" s="18"/>
      <c r="AQ52" s="18"/>
      <c r="AR52" s="18"/>
      <c r="AS52" s="23">
        <v>-7.7700000000000005E-2</v>
      </c>
      <c r="AT52" s="18"/>
      <c r="AU52" s="18"/>
      <c r="AV52" s="18"/>
      <c r="AW52" s="18"/>
      <c r="AX52" s="18"/>
      <c r="AY52" s="18"/>
      <c r="AZ52" s="18"/>
      <c r="BA52" s="18"/>
      <c r="BB52" s="18"/>
    </row>
    <row r="53" spans="2:54" x14ac:dyDescent="0.25">
      <c r="B53" s="6" t="s">
        <v>89</v>
      </c>
      <c r="C53" s="17" t="s">
        <v>90</v>
      </c>
      <c r="D53" s="8" t="s">
        <v>1</v>
      </c>
      <c r="E53" s="18">
        <v>22283</v>
      </c>
      <c r="F53" s="18">
        <v>17825</v>
      </c>
      <c r="G53" s="18">
        <v>22689</v>
      </c>
      <c r="H53" s="18">
        <v>3686</v>
      </c>
      <c r="I53" s="18">
        <v>4141</v>
      </c>
      <c r="J53" s="18">
        <v>21207</v>
      </c>
      <c r="K53" s="18">
        <v>16950</v>
      </c>
      <c r="L53" s="18">
        <v>22002</v>
      </c>
      <c r="M53" s="18">
        <v>-1025</v>
      </c>
      <c r="N53" s="18">
        <v>3078</v>
      </c>
      <c r="O53" s="18">
        <v>21116</v>
      </c>
      <c r="P53" s="18">
        <v>16854</v>
      </c>
      <c r="Q53" s="18">
        <v>21825</v>
      </c>
      <c r="R53" s="18">
        <v>-1065</v>
      </c>
      <c r="S53" s="18">
        <v>3223</v>
      </c>
      <c r="T53" s="18">
        <v>158708</v>
      </c>
      <c r="U53" s="18">
        <v>131698</v>
      </c>
      <c r="V53" s="18">
        <v>105561</v>
      </c>
      <c r="W53" s="18">
        <v>86356</v>
      </c>
      <c r="X53" s="18">
        <v>84975</v>
      </c>
      <c r="Y53" s="19">
        <f t="shared" si="1"/>
        <v>0.13304937369256747</v>
      </c>
      <c r="Z53" s="19">
        <f t="shared" si="1"/>
        <v>0.1279746085741621</v>
      </c>
      <c r="AA53" s="19">
        <f t="shared" si="1"/>
        <v>0.20675249381873986</v>
      </c>
      <c r="AB53" s="19">
        <f t="shared" si="1"/>
        <v>-1.233266941497985E-2</v>
      </c>
      <c r="AC53" s="19">
        <f t="shared" si="1"/>
        <v>3.7928802588996766E-2</v>
      </c>
      <c r="AD53" s="18">
        <v>74511</v>
      </c>
      <c r="AE53" s="18">
        <v>66539</v>
      </c>
      <c r="AF53" s="18">
        <v>66282</v>
      </c>
      <c r="AG53" s="18">
        <v>62106</v>
      </c>
      <c r="AH53" s="18">
        <v>52456</v>
      </c>
      <c r="AI53" s="20">
        <v>1.94</v>
      </c>
      <c r="AJ53" s="20">
        <v>1.75</v>
      </c>
      <c r="AK53" s="20">
        <v>1.5629999999999999</v>
      </c>
      <c r="AL53" s="20">
        <v>1.3049999999999999</v>
      </c>
      <c r="AM53" s="20">
        <v>1.339</v>
      </c>
      <c r="AN53" s="18">
        <f t="shared" si="3"/>
        <v>144551.34</v>
      </c>
      <c r="AO53" s="18">
        <f t="shared" si="3"/>
        <v>116443.25</v>
      </c>
      <c r="AP53" s="18">
        <f t="shared" si="3"/>
        <v>103598.766</v>
      </c>
      <c r="AQ53" s="18">
        <f t="shared" si="3"/>
        <v>81048.33</v>
      </c>
      <c r="AR53" s="18">
        <f t="shared" si="3"/>
        <v>70238.584000000003</v>
      </c>
      <c r="AS53" s="22">
        <v>4.4299999999999999E-2</v>
      </c>
      <c r="AT53" s="22">
        <v>0.1729</v>
      </c>
      <c r="AU53" s="22">
        <v>0.13539999999999999</v>
      </c>
      <c r="AV53" s="22">
        <v>0.29020000000000001</v>
      </c>
      <c r="AW53" s="22">
        <v>-4.3400000000000001E-2</v>
      </c>
      <c r="AX53" s="22">
        <v>-5.3E-3</v>
      </c>
      <c r="AY53" s="22">
        <v>9.7500000000000003E-2</v>
      </c>
      <c r="AZ53" s="22">
        <v>-0.32579999999999998</v>
      </c>
      <c r="BA53" s="22">
        <v>-7.2900000000000006E-2</v>
      </c>
      <c r="BB53" s="22">
        <v>0.28000000000000003</v>
      </c>
    </row>
    <row r="54" spans="2:54" x14ac:dyDescent="0.25">
      <c r="B54" s="6" t="s">
        <v>91</v>
      </c>
      <c r="C54" s="17" t="s">
        <v>92</v>
      </c>
      <c r="D54" s="15" t="s">
        <v>293</v>
      </c>
      <c r="E54" s="18">
        <v>675360</v>
      </c>
      <c r="F54" s="18">
        <v>628092</v>
      </c>
      <c r="G54" s="18">
        <v>560206</v>
      </c>
      <c r="H54" s="18">
        <v>522934</v>
      </c>
      <c r="I54" s="18">
        <v>508371</v>
      </c>
      <c r="J54" s="18">
        <v>199743</v>
      </c>
      <c r="K54" s="18">
        <v>174337</v>
      </c>
      <c r="L54" s="18">
        <v>140695</v>
      </c>
      <c r="M54" s="18">
        <v>119203</v>
      </c>
      <c r="N54" s="18">
        <v>120913</v>
      </c>
      <c r="O54" s="18">
        <v>113173</v>
      </c>
      <c r="P54" s="18">
        <v>97053</v>
      </c>
      <c r="Q54" s="18">
        <v>77053</v>
      </c>
      <c r="R54" s="18">
        <v>64110</v>
      </c>
      <c r="S54" s="18">
        <v>52466</v>
      </c>
      <c r="T54" s="18">
        <v>669816</v>
      </c>
      <c r="U54" s="18">
        <v>630325</v>
      </c>
      <c r="V54" s="18">
        <v>618597</v>
      </c>
      <c r="W54" s="18">
        <v>572054</v>
      </c>
      <c r="X54" s="18">
        <v>517608</v>
      </c>
      <c r="Y54" s="19">
        <f t="shared" si="1"/>
        <v>0.16896132669270367</v>
      </c>
      <c r="Z54" s="19">
        <f t="shared" si="1"/>
        <v>0.15397295046206322</v>
      </c>
      <c r="AA54" s="19">
        <f t="shared" si="1"/>
        <v>0.12456090152393239</v>
      </c>
      <c r="AB54" s="19">
        <f t="shared" si="1"/>
        <v>0.11206983956060092</v>
      </c>
      <c r="AC54" s="19">
        <f t="shared" si="1"/>
        <v>0.10136242098267415</v>
      </c>
      <c r="AD54" s="18">
        <v>550417</v>
      </c>
      <c r="AE54" s="18">
        <v>541802</v>
      </c>
      <c r="AF54" s="18">
        <v>529217</v>
      </c>
      <c r="AG54" s="18">
        <v>519610</v>
      </c>
      <c r="AH54" s="18">
        <v>511437</v>
      </c>
      <c r="AI54" s="20">
        <v>6.58</v>
      </c>
      <c r="AJ54" s="20">
        <v>4.25</v>
      </c>
      <c r="AK54" s="20">
        <v>2.62</v>
      </c>
      <c r="AL54" s="20">
        <v>2.2400000000000002</v>
      </c>
      <c r="AM54" s="20">
        <v>3.14</v>
      </c>
      <c r="AN54" s="18">
        <f t="shared" si="3"/>
        <v>3621743.86</v>
      </c>
      <c r="AO54" s="18">
        <f t="shared" si="3"/>
        <v>2302658.5</v>
      </c>
      <c r="AP54" s="18">
        <f t="shared" si="3"/>
        <v>1386548.54</v>
      </c>
      <c r="AQ54" s="18">
        <f t="shared" si="3"/>
        <v>1163926.4000000001</v>
      </c>
      <c r="AR54" s="18">
        <f t="shared" si="3"/>
        <v>1605912.1800000002</v>
      </c>
      <c r="AS54" s="22">
        <v>0.1943</v>
      </c>
      <c r="AT54" s="22">
        <v>0.66359999999999997</v>
      </c>
      <c r="AU54" s="22">
        <v>0.61360000000000003</v>
      </c>
      <c r="AV54" s="22">
        <v>3.6799999999999999E-2</v>
      </c>
      <c r="AW54" s="22">
        <v>-0.1512</v>
      </c>
      <c r="AX54" s="22">
        <v>-3.9199999999999999E-2</v>
      </c>
      <c r="AY54" s="22">
        <v>0.1134</v>
      </c>
      <c r="AZ54" s="22">
        <v>-5.1900000000000002E-2</v>
      </c>
      <c r="BA54" s="22">
        <v>-0.15</v>
      </c>
      <c r="BB54" s="22">
        <v>0.153</v>
      </c>
    </row>
    <row r="55" spans="2:54" x14ac:dyDescent="0.25">
      <c r="B55" s="6" t="s">
        <v>93</v>
      </c>
      <c r="C55" s="17" t="s">
        <v>94</v>
      </c>
      <c r="D55" s="7" t="s">
        <v>0</v>
      </c>
      <c r="E55" s="18">
        <v>479458</v>
      </c>
      <c r="F55" s="18">
        <v>432718</v>
      </c>
      <c r="G55" s="18">
        <v>409218</v>
      </c>
      <c r="H55" s="18">
        <v>384466</v>
      </c>
      <c r="I55" s="18">
        <v>352758</v>
      </c>
      <c r="J55" s="18">
        <v>86506</v>
      </c>
      <c r="K55" s="18">
        <v>82681</v>
      </c>
      <c r="L55" s="18">
        <v>79455</v>
      </c>
      <c r="M55" s="18">
        <v>74024</v>
      </c>
      <c r="N55" s="18">
        <v>65382</v>
      </c>
      <c r="O55" s="18">
        <v>43283</v>
      </c>
      <c r="P55" s="18">
        <v>41702</v>
      </c>
      <c r="Q55" s="18">
        <v>40347</v>
      </c>
      <c r="R55" s="18">
        <v>37005</v>
      </c>
      <c r="S55" s="18">
        <v>29899</v>
      </c>
      <c r="T55" s="18">
        <v>498668</v>
      </c>
      <c r="U55" s="18">
        <v>453885</v>
      </c>
      <c r="V55" s="18">
        <v>433265</v>
      </c>
      <c r="W55" s="18">
        <v>437535</v>
      </c>
      <c r="X55" s="18">
        <v>399187</v>
      </c>
      <c r="Y55" s="19">
        <f t="shared" si="1"/>
        <v>8.6797227814898889E-2</v>
      </c>
      <c r="Z55" s="19">
        <f t="shared" si="1"/>
        <v>9.1877898586646398E-2</v>
      </c>
      <c r="AA55" s="19">
        <f t="shared" si="1"/>
        <v>9.3123146342307825E-2</v>
      </c>
      <c r="AB55" s="19">
        <f t="shared" si="1"/>
        <v>8.4576091055572691E-2</v>
      </c>
      <c r="AC55" s="19">
        <f t="shared" si="1"/>
        <v>7.4899733708763058E-2</v>
      </c>
      <c r="AD55" s="18">
        <v>154221</v>
      </c>
      <c r="AE55" s="18">
        <v>153997</v>
      </c>
      <c r="AF55" s="18">
        <v>153838</v>
      </c>
      <c r="AG55" s="18">
        <v>153630</v>
      </c>
      <c r="AH55" s="18">
        <v>153592</v>
      </c>
      <c r="AI55" s="20">
        <v>5.8</v>
      </c>
      <c r="AJ55" s="20">
        <v>5.0999999999999996</v>
      </c>
      <c r="AK55" s="20">
        <v>4.46</v>
      </c>
      <c r="AL55" s="20">
        <v>3.8</v>
      </c>
      <c r="AM55" s="20">
        <v>3.2</v>
      </c>
      <c r="AN55" s="18">
        <f t="shared" si="3"/>
        <v>894481.79999999993</v>
      </c>
      <c r="AO55" s="18">
        <f t="shared" si="3"/>
        <v>785384.7</v>
      </c>
      <c r="AP55" s="18">
        <f t="shared" si="3"/>
        <v>686117.48</v>
      </c>
      <c r="AQ55" s="18">
        <f t="shared" si="3"/>
        <v>583794</v>
      </c>
      <c r="AR55" s="18">
        <f t="shared" si="3"/>
        <v>491494.40000000002</v>
      </c>
      <c r="AS55" s="22">
        <v>-2.8299999999999999E-2</v>
      </c>
      <c r="AT55" s="22">
        <v>0.28220000000000001</v>
      </c>
      <c r="AU55" s="22">
        <v>0.1593</v>
      </c>
      <c r="AV55" s="22">
        <v>0.2074</v>
      </c>
      <c r="AW55" s="22">
        <v>0.21410000000000001</v>
      </c>
      <c r="AX55" s="22">
        <v>-2.41E-2</v>
      </c>
      <c r="AY55" s="22">
        <v>0.1215</v>
      </c>
      <c r="AZ55" s="22">
        <v>-9.3899999999999997E-2</v>
      </c>
      <c r="BA55" s="22">
        <v>-0.14069999999999999</v>
      </c>
      <c r="BB55" s="22">
        <v>0.36259999999999998</v>
      </c>
    </row>
    <row r="56" spans="2:54" x14ac:dyDescent="0.25">
      <c r="B56" s="6" t="s">
        <v>95</v>
      </c>
      <c r="C56" s="17" t="s">
        <v>96</v>
      </c>
      <c r="D56" s="8" t="s">
        <v>1</v>
      </c>
      <c r="E56" s="18">
        <v>22539000</v>
      </c>
      <c r="F56" s="18">
        <v>18829000</v>
      </c>
      <c r="G56" s="18"/>
      <c r="H56" s="18"/>
      <c r="I56" s="18"/>
      <c r="J56" s="18">
        <v>516000</v>
      </c>
      <c r="K56" s="18">
        <v>962000</v>
      </c>
      <c r="L56" s="18"/>
      <c r="M56" s="18"/>
      <c r="N56" s="18"/>
      <c r="O56" s="18">
        <v>179000</v>
      </c>
      <c r="P56" s="18">
        <v>736000</v>
      </c>
      <c r="Q56" s="18"/>
      <c r="R56" s="18"/>
      <c r="S56" s="18"/>
      <c r="T56" s="18">
        <v>15529000</v>
      </c>
      <c r="U56" s="18">
        <v>14373000</v>
      </c>
      <c r="V56" s="18"/>
      <c r="W56" s="18"/>
      <c r="X56" s="18"/>
      <c r="Y56" s="19">
        <f t="shared" si="1"/>
        <v>1.1526820786914804E-2</v>
      </c>
      <c r="Z56" s="19">
        <f t="shared" si="1"/>
        <v>5.1207124469491411E-2</v>
      </c>
      <c r="AA56" s="19"/>
      <c r="AB56" s="19"/>
      <c r="AC56" s="19"/>
      <c r="AD56" s="18" t="s">
        <v>312</v>
      </c>
      <c r="AE56" s="18"/>
      <c r="AF56" s="18"/>
      <c r="AG56" s="18"/>
      <c r="AH56" s="18"/>
      <c r="AI56" s="20"/>
      <c r="AJ56" s="20"/>
      <c r="AK56" s="20"/>
      <c r="AL56" s="20"/>
      <c r="AM56" s="20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</row>
    <row r="57" spans="2:54" x14ac:dyDescent="0.25">
      <c r="B57" s="6" t="s">
        <v>97</v>
      </c>
      <c r="C57" s="17" t="s">
        <v>98</v>
      </c>
      <c r="D57" s="5" t="s">
        <v>2</v>
      </c>
      <c r="E57" s="18">
        <v>252900</v>
      </c>
      <c r="F57" s="18">
        <v>212300</v>
      </c>
      <c r="G57" s="18">
        <v>165900</v>
      </c>
      <c r="H57" s="18">
        <v>145300</v>
      </c>
      <c r="I57" s="18">
        <v>138500</v>
      </c>
      <c r="J57" s="18">
        <v>195600</v>
      </c>
      <c r="K57" s="18">
        <v>168600</v>
      </c>
      <c r="L57" s="18">
        <v>114700</v>
      </c>
      <c r="M57" s="18">
        <v>76800</v>
      </c>
      <c r="N57" s="18">
        <v>67700</v>
      </c>
      <c r="O57" s="18">
        <v>179700</v>
      </c>
      <c r="P57" s="18">
        <v>134100</v>
      </c>
      <c r="Q57" s="18">
        <v>77900</v>
      </c>
      <c r="R57" s="18">
        <v>40500</v>
      </c>
      <c r="S57" s="18">
        <v>36700</v>
      </c>
      <c r="T57" s="18">
        <v>2177600</v>
      </c>
      <c r="U57" s="18">
        <v>2118300</v>
      </c>
      <c r="V57" s="18">
        <v>2052300</v>
      </c>
      <c r="W57" s="18">
        <v>1674300</v>
      </c>
      <c r="X57" s="18">
        <v>1618000</v>
      </c>
      <c r="Y57" s="19">
        <f t="shared" si="1"/>
        <v>8.2522042615723726E-2</v>
      </c>
      <c r="Z57" s="19">
        <f t="shared" si="1"/>
        <v>6.3305480810083553E-2</v>
      </c>
      <c r="AA57" s="19">
        <f t="shared" si="1"/>
        <v>3.7957413633484385E-2</v>
      </c>
      <c r="AB57" s="19">
        <f t="shared" si="1"/>
        <v>2.4189213402616018E-2</v>
      </c>
      <c r="AC57" s="19">
        <f t="shared" si="1"/>
        <v>2.2682323856613104E-2</v>
      </c>
      <c r="AD57" s="18">
        <v>1223290</v>
      </c>
      <c r="AE57" s="18">
        <v>1202376</v>
      </c>
      <c r="AF57" s="18">
        <v>999048</v>
      </c>
      <c r="AG57" s="18">
        <v>933382</v>
      </c>
      <c r="AH57" s="18">
        <v>858713</v>
      </c>
      <c r="AI57" s="20">
        <v>1.1950000000000001</v>
      </c>
      <c r="AJ57" s="20">
        <v>0.96</v>
      </c>
      <c r="AK57" s="20">
        <v>1.0449999999999999</v>
      </c>
      <c r="AL57" s="20">
        <v>1.0349999999999999</v>
      </c>
      <c r="AM57" s="20">
        <v>0.93</v>
      </c>
      <c r="AN57" s="18">
        <f t="shared" si="3"/>
        <v>1461831.55</v>
      </c>
      <c r="AO57" s="18">
        <f t="shared" si="3"/>
        <v>1154280.96</v>
      </c>
      <c r="AP57" s="18">
        <f t="shared" si="3"/>
        <v>1044005.1599999999</v>
      </c>
      <c r="AQ57" s="18">
        <f t="shared" si="3"/>
        <v>966050.36999999988</v>
      </c>
      <c r="AR57" s="18">
        <f t="shared" si="3"/>
        <v>798603.09000000008</v>
      </c>
      <c r="AS57" s="22">
        <v>8.7800000000000003E-2</v>
      </c>
      <c r="AT57" s="22">
        <v>0.22919999999999999</v>
      </c>
      <c r="AU57" s="22">
        <v>3.7199999999999997E-2</v>
      </c>
      <c r="AV57" s="22">
        <v>8.0799999999999997E-2</v>
      </c>
      <c r="AW57" s="22">
        <v>0.12609999999999999</v>
      </c>
      <c r="AX57" s="22">
        <v>-3.5900000000000001E-2</v>
      </c>
      <c r="AY57" s="22">
        <v>0.2455</v>
      </c>
      <c r="AZ57" s="22">
        <v>-0.2883</v>
      </c>
      <c r="BA57" s="22">
        <v>8.4000000000000005E-2</v>
      </c>
      <c r="BB57" s="22">
        <v>0.2354</v>
      </c>
    </row>
    <row r="58" spans="2:54" x14ac:dyDescent="0.25">
      <c r="B58" s="6" t="s">
        <v>99</v>
      </c>
      <c r="C58" s="17" t="s">
        <v>100</v>
      </c>
      <c r="D58" s="15" t="s">
        <v>293</v>
      </c>
      <c r="E58" s="18">
        <v>2131000</v>
      </c>
      <c r="F58" s="18">
        <v>2006300</v>
      </c>
      <c r="G58" s="18">
        <v>2102426</v>
      </c>
      <c r="H58" s="18">
        <v>2272957</v>
      </c>
      <c r="I58" s="18">
        <v>1840616</v>
      </c>
      <c r="J58" s="18">
        <v>364000</v>
      </c>
      <c r="K58" s="18">
        <v>297400</v>
      </c>
      <c r="L58" s="18">
        <v>360516</v>
      </c>
      <c r="M58" s="18">
        <v>368615</v>
      </c>
      <c r="N58" s="18">
        <v>178603</v>
      </c>
      <c r="O58" s="18">
        <v>104800</v>
      </c>
      <c r="P58" s="18">
        <v>49200</v>
      </c>
      <c r="Q58" s="18">
        <v>104524</v>
      </c>
      <c r="R58" s="18">
        <v>90250</v>
      </c>
      <c r="S58" s="18">
        <v>-16609</v>
      </c>
      <c r="T58" s="18">
        <v>3528000</v>
      </c>
      <c r="U58" s="18">
        <v>3629400</v>
      </c>
      <c r="V58" s="18">
        <v>3751239</v>
      </c>
      <c r="W58" s="18">
        <v>3635539</v>
      </c>
      <c r="X58" s="18">
        <v>3676802</v>
      </c>
      <c r="Y58" s="19">
        <f t="shared" si="1"/>
        <v>2.9705215419501135E-2</v>
      </c>
      <c r="Z58" s="19">
        <f t="shared" si="1"/>
        <v>1.3555959662754174E-2</v>
      </c>
      <c r="AA58" s="19">
        <f t="shared" si="1"/>
        <v>2.7863860447174919E-2</v>
      </c>
      <c r="AB58" s="19">
        <f t="shared" si="1"/>
        <v>2.482437954867215E-2</v>
      </c>
      <c r="AC58" s="19">
        <f t="shared" si="1"/>
        <v>-4.5172407978455193E-3</v>
      </c>
      <c r="AD58" s="18">
        <v>1000000</v>
      </c>
      <c r="AE58" s="18"/>
      <c r="AF58" s="18"/>
      <c r="AG58" s="18"/>
      <c r="AH58" s="18"/>
      <c r="AI58" s="20"/>
      <c r="AJ58" s="20"/>
      <c r="AK58" s="20"/>
      <c r="AL58" s="20"/>
      <c r="AM58" s="20"/>
      <c r="AN58" s="18"/>
      <c r="AO58" s="18"/>
      <c r="AP58" s="18"/>
      <c r="AQ58" s="18"/>
      <c r="AR58" s="18"/>
      <c r="AS58" s="22">
        <v>-8.3400000000000002E-2</v>
      </c>
      <c r="AT58" s="22">
        <v>0.4471</v>
      </c>
      <c r="AU58" s="18"/>
      <c r="AV58" s="18"/>
      <c r="AW58" s="18"/>
      <c r="AX58" s="18"/>
      <c r="AY58" s="18"/>
      <c r="AZ58" s="18"/>
      <c r="BA58" s="18"/>
      <c r="BB58" s="18"/>
    </row>
    <row r="59" spans="2:54" x14ac:dyDescent="0.25">
      <c r="B59" s="6" t="s">
        <v>101</v>
      </c>
      <c r="C59" s="17" t="s">
        <v>102</v>
      </c>
      <c r="D59" s="13" t="s">
        <v>7</v>
      </c>
      <c r="E59" s="18">
        <v>39086</v>
      </c>
      <c r="F59" s="18"/>
      <c r="G59" s="18"/>
      <c r="H59" s="18"/>
      <c r="I59" s="18"/>
      <c r="J59" s="18">
        <v>8267</v>
      </c>
      <c r="K59" s="18"/>
      <c r="L59" s="18"/>
      <c r="M59" s="18"/>
      <c r="N59" s="18"/>
      <c r="O59" s="18">
        <v>3383</v>
      </c>
      <c r="P59" s="18"/>
      <c r="Q59" s="18"/>
      <c r="R59" s="18"/>
      <c r="S59" s="18"/>
      <c r="T59" s="18">
        <v>77117</v>
      </c>
      <c r="U59" s="18"/>
      <c r="V59" s="18"/>
      <c r="W59" s="18"/>
      <c r="X59" s="18"/>
      <c r="Y59" s="19">
        <f t="shared" si="1"/>
        <v>4.386840774407718E-2</v>
      </c>
      <c r="Z59" s="19"/>
      <c r="AA59" s="19"/>
      <c r="AB59" s="19"/>
      <c r="AC59" s="19"/>
      <c r="AD59" s="18">
        <v>72700</v>
      </c>
      <c r="AE59" s="18"/>
      <c r="AF59" s="18"/>
      <c r="AG59" s="18"/>
      <c r="AH59" s="18"/>
      <c r="AI59" s="20"/>
      <c r="AJ59" s="20"/>
      <c r="AK59" s="20"/>
      <c r="AL59" s="20"/>
      <c r="AM59" s="20"/>
      <c r="AN59" s="18"/>
      <c r="AO59" s="18"/>
      <c r="AP59" s="18"/>
      <c r="AQ59" s="18"/>
      <c r="AR59" s="18"/>
      <c r="AS59" s="22">
        <v>-3.3300000000000003E-2</v>
      </c>
      <c r="AT59" s="22">
        <v>-9.0200000000000002E-2</v>
      </c>
      <c r="AU59" s="18"/>
      <c r="AV59" s="18"/>
      <c r="AW59" s="18"/>
      <c r="AX59" s="18"/>
      <c r="AY59" s="18"/>
      <c r="AZ59" s="18"/>
      <c r="BA59" s="18"/>
      <c r="BB59" s="18"/>
    </row>
    <row r="60" spans="2:54" x14ac:dyDescent="0.25">
      <c r="B60" s="6" t="s">
        <v>103</v>
      </c>
      <c r="C60" s="17" t="s">
        <v>104</v>
      </c>
      <c r="D60" s="12" t="s">
        <v>294</v>
      </c>
      <c r="E60" s="18">
        <v>324451</v>
      </c>
      <c r="F60" s="18">
        <v>259542</v>
      </c>
      <c r="G60" s="18">
        <v>249704</v>
      </c>
      <c r="H60" s="18">
        <v>109711</v>
      </c>
      <c r="I60" s="18">
        <v>22459</v>
      </c>
      <c r="J60" s="18">
        <v>31164</v>
      </c>
      <c r="K60" s="18">
        <v>31753</v>
      </c>
      <c r="L60" s="18">
        <v>28074</v>
      </c>
      <c r="M60" s="18">
        <v>15549</v>
      </c>
      <c r="N60" s="18">
        <v>6619</v>
      </c>
      <c r="O60" s="18">
        <v>18890</v>
      </c>
      <c r="P60" s="18">
        <v>18832</v>
      </c>
      <c r="Q60" s="18">
        <v>16571</v>
      </c>
      <c r="R60" s="18">
        <v>9939</v>
      </c>
      <c r="S60" s="18">
        <v>5161</v>
      </c>
      <c r="T60" s="18">
        <v>191051</v>
      </c>
      <c r="U60" s="18">
        <v>134460</v>
      </c>
      <c r="V60" s="18">
        <v>123349</v>
      </c>
      <c r="W60" s="18">
        <v>83142</v>
      </c>
      <c r="X60" s="18">
        <v>49322</v>
      </c>
      <c r="Y60" s="19">
        <f t="shared" si="1"/>
        <v>9.887412261647413E-2</v>
      </c>
      <c r="Z60" s="19">
        <f t="shared" si="1"/>
        <v>0.14005652238583965</v>
      </c>
      <c r="AA60" s="19">
        <f t="shared" si="1"/>
        <v>0.13434239434450218</v>
      </c>
      <c r="AB60" s="19">
        <f t="shared" si="1"/>
        <v>0.11954246950999495</v>
      </c>
      <c r="AC60" s="19">
        <f t="shared" si="1"/>
        <v>0.10463890353189247</v>
      </c>
      <c r="AD60" s="18">
        <v>130223</v>
      </c>
      <c r="AE60" s="18">
        <v>125512</v>
      </c>
      <c r="AF60" s="18">
        <v>120759</v>
      </c>
      <c r="AG60" s="18">
        <v>100501</v>
      </c>
      <c r="AH60" s="18">
        <v>100747</v>
      </c>
      <c r="AI60" s="20">
        <v>2.2000000000000002</v>
      </c>
      <c r="AJ60" s="20">
        <v>1.23</v>
      </c>
      <c r="AK60" s="20">
        <v>1.22</v>
      </c>
      <c r="AL60" s="20">
        <v>0.75</v>
      </c>
      <c r="AM60" s="20">
        <v>0.42</v>
      </c>
      <c r="AN60" s="18">
        <f t="shared" si="3"/>
        <v>286490.60000000003</v>
      </c>
      <c r="AO60" s="18">
        <f t="shared" si="3"/>
        <v>154379.76</v>
      </c>
      <c r="AP60" s="18">
        <f t="shared" si="3"/>
        <v>147325.98000000001</v>
      </c>
      <c r="AQ60" s="18">
        <f t="shared" si="3"/>
        <v>75375.75</v>
      </c>
      <c r="AR60" s="18">
        <f t="shared" si="3"/>
        <v>42313.74</v>
      </c>
      <c r="AS60" s="22">
        <v>0.32540000000000002</v>
      </c>
      <c r="AT60" s="22">
        <v>0.76219999999999999</v>
      </c>
      <c r="AU60" s="22">
        <v>0.12740000000000001</v>
      </c>
      <c r="AV60" s="22">
        <v>0.54910000000000003</v>
      </c>
      <c r="AW60" s="22">
        <v>0.92679999999999996</v>
      </c>
      <c r="AX60" s="22">
        <v>0.3226</v>
      </c>
      <c r="AY60" s="22">
        <v>-0.31990000000000002</v>
      </c>
      <c r="AZ60" s="22">
        <v>-6.1800000000000001E-2</v>
      </c>
      <c r="BA60" s="22">
        <v>-0.40360000000000001</v>
      </c>
      <c r="BB60" s="22">
        <v>8.3000000000000001E-3</v>
      </c>
    </row>
    <row r="61" spans="2:54" x14ac:dyDescent="0.25">
      <c r="B61" s="6" t="s">
        <v>105</v>
      </c>
      <c r="C61" s="17" t="s">
        <v>106</v>
      </c>
      <c r="D61" s="10" t="s">
        <v>4</v>
      </c>
      <c r="E61" s="18">
        <v>740048</v>
      </c>
      <c r="F61" s="18">
        <v>736434</v>
      </c>
      <c r="G61" s="18">
        <v>545828</v>
      </c>
      <c r="H61" s="18">
        <v>497791</v>
      </c>
      <c r="I61" s="18">
        <v>469251</v>
      </c>
      <c r="J61" s="18">
        <v>43615</v>
      </c>
      <c r="K61" s="18">
        <v>29048</v>
      </c>
      <c r="L61" s="18">
        <v>36691</v>
      </c>
      <c r="M61" s="18">
        <v>36121</v>
      </c>
      <c r="N61" s="18">
        <v>34068</v>
      </c>
      <c r="O61" s="18">
        <v>27377</v>
      </c>
      <c r="P61" s="18">
        <v>-1100</v>
      </c>
      <c r="Q61" s="18">
        <v>18200</v>
      </c>
      <c r="R61" s="18">
        <v>19315</v>
      </c>
      <c r="S61" s="18">
        <v>15348</v>
      </c>
      <c r="T61" s="18">
        <v>433505</v>
      </c>
      <c r="U61" s="18">
        <v>387919</v>
      </c>
      <c r="V61" s="18">
        <v>390198</v>
      </c>
      <c r="W61" s="18">
        <v>245240</v>
      </c>
      <c r="X61" s="18">
        <v>228444</v>
      </c>
      <c r="Y61" s="19">
        <f t="shared" si="1"/>
        <v>6.3152674132939637E-2</v>
      </c>
      <c r="Z61" s="19">
        <f t="shared" si="1"/>
        <v>-2.835643523519085E-3</v>
      </c>
      <c r="AA61" s="19">
        <f t="shared" si="1"/>
        <v>4.6642986381273094E-2</v>
      </c>
      <c r="AB61" s="19">
        <f t="shared" si="1"/>
        <v>7.8759582449845045E-2</v>
      </c>
      <c r="AC61" s="19">
        <f t="shared" si="1"/>
        <v>6.7184955612754116E-2</v>
      </c>
      <c r="AD61" s="18">
        <v>95084</v>
      </c>
      <c r="AE61" s="18">
        <v>93145</v>
      </c>
      <c r="AF61" s="18">
        <v>75052</v>
      </c>
      <c r="AG61" s="18">
        <v>73936</v>
      </c>
      <c r="AH61" s="18">
        <v>50991</v>
      </c>
      <c r="AI61" s="20">
        <v>3</v>
      </c>
      <c r="AJ61" s="20">
        <v>2.9</v>
      </c>
      <c r="AK61" s="20">
        <v>2.9</v>
      </c>
      <c r="AL61" s="20">
        <v>2.95</v>
      </c>
      <c r="AM61" s="20">
        <v>2.4</v>
      </c>
      <c r="AN61" s="18">
        <f t="shared" si="3"/>
        <v>285252</v>
      </c>
      <c r="AO61" s="18">
        <f t="shared" si="3"/>
        <v>270120.5</v>
      </c>
      <c r="AP61" s="18">
        <f t="shared" si="3"/>
        <v>217650.8</v>
      </c>
      <c r="AQ61" s="18">
        <f t="shared" si="3"/>
        <v>218111.2</v>
      </c>
      <c r="AR61" s="18">
        <f t="shared" si="3"/>
        <v>122378.4</v>
      </c>
      <c r="AS61" s="22">
        <v>3.5400000000000001E-2</v>
      </c>
      <c r="AT61" s="22">
        <v>1.9099999999999999E-2</v>
      </c>
      <c r="AU61" s="22">
        <v>1.9800000000000002E-2</v>
      </c>
      <c r="AV61" s="22">
        <v>0.4461</v>
      </c>
      <c r="AW61" s="22">
        <v>0.21740000000000001</v>
      </c>
      <c r="AX61" s="22">
        <v>0.47539999999999999</v>
      </c>
      <c r="AY61" s="22">
        <v>0.25380000000000003</v>
      </c>
      <c r="AZ61" s="22">
        <v>-0.45140000000000002</v>
      </c>
      <c r="BA61" s="22">
        <v>-0.47789999999999999</v>
      </c>
      <c r="BB61" s="22">
        <v>0.12280000000000001</v>
      </c>
    </row>
    <row r="62" spans="2:54" x14ac:dyDescent="0.25">
      <c r="B62" s="6" t="s">
        <v>107</v>
      </c>
      <c r="C62" s="17" t="s">
        <v>108</v>
      </c>
      <c r="D62" s="12" t="s">
        <v>294</v>
      </c>
      <c r="E62" s="18">
        <v>222935</v>
      </c>
      <c r="F62" s="18">
        <v>209140</v>
      </c>
      <c r="G62" s="18">
        <v>221182</v>
      </c>
      <c r="H62" s="18">
        <v>218564</v>
      </c>
      <c r="I62" s="18">
        <v>209593</v>
      </c>
      <c r="J62" s="18">
        <v>24368</v>
      </c>
      <c r="K62" s="18">
        <v>27685</v>
      </c>
      <c r="L62" s="18">
        <v>33463</v>
      </c>
      <c r="M62" s="18">
        <v>36412</v>
      </c>
      <c r="N62" s="18">
        <v>32719</v>
      </c>
      <c r="O62" s="18">
        <v>17386</v>
      </c>
      <c r="P62" s="18">
        <v>14278</v>
      </c>
      <c r="Q62" s="18">
        <v>18669</v>
      </c>
      <c r="R62" s="18">
        <v>21020</v>
      </c>
      <c r="S62" s="18">
        <v>18283</v>
      </c>
      <c r="T62" s="18">
        <v>86296</v>
      </c>
      <c r="U62" s="18">
        <v>82539</v>
      </c>
      <c r="V62" s="18">
        <v>85308</v>
      </c>
      <c r="W62" s="18">
        <v>88578</v>
      </c>
      <c r="X62" s="18">
        <v>85449</v>
      </c>
      <c r="Y62" s="19">
        <f t="shared" si="1"/>
        <v>0.2014693612681932</v>
      </c>
      <c r="Z62" s="19">
        <f t="shared" si="1"/>
        <v>0.172984891990453</v>
      </c>
      <c r="AA62" s="19">
        <f t="shared" si="1"/>
        <v>0.21884231256154171</v>
      </c>
      <c r="AB62" s="19">
        <f t="shared" si="1"/>
        <v>0.23730497414707941</v>
      </c>
      <c r="AC62" s="19">
        <f t="shared" si="1"/>
        <v>0.21396388489040247</v>
      </c>
      <c r="AD62" s="18">
        <v>59253</v>
      </c>
      <c r="AE62" s="18">
        <v>59649</v>
      </c>
      <c r="AF62" s="18">
        <v>59649</v>
      </c>
      <c r="AG62" s="18">
        <v>59649</v>
      </c>
      <c r="AH62" s="18">
        <v>59649</v>
      </c>
      <c r="AI62" s="20">
        <v>3.3</v>
      </c>
      <c r="AJ62" s="20">
        <v>2.8</v>
      </c>
      <c r="AK62" s="20">
        <v>4.6500000000000004</v>
      </c>
      <c r="AL62" s="20">
        <v>4.5199999999999996</v>
      </c>
      <c r="AM62" s="20">
        <v>3.45</v>
      </c>
      <c r="AN62" s="18">
        <f t="shared" si="3"/>
        <v>195534.9</v>
      </c>
      <c r="AO62" s="18">
        <f t="shared" si="3"/>
        <v>167017.19999999998</v>
      </c>
      <c r="AP62" s="18">
        <f t="shared" si="3"/>
        <v>277367.85000000003</v>
      </c>
      <c r="AQ62" s="18">
        <f t="shared" si="3"/>
        <v>269613.48</v>
      </c>
      <c r="AR62" s="18">
        <f t="shared" si="3"/>
        <v>205789.05000000002</v>
      </c>
      <c r="AS62" s="22">
        <v>0.1857</v>
      </c>
      <c r="AT62" s="22">
        <v>-0.114</v>
      </c>
      <c r="AU62" s="22">
        <v>-0.20960000000000001</v>
      </c>
      <c r="AV62" s="22">
        <v>0.61060000000000003</v>
      </c>
      <c r="AW62" s="22">
        <v>-7.1999999999999995E-2</v>
      </c>
      <c r="AX62" s="22">
        <v>0.31940000000000002</v>
      </c>
      <c r="AY62" s="22">
        <v>0.67779999999999996</v>
      </c>
      <c r="AZ62" s="22">
        <v>-0.39879999999999999</v>
      </c>
      <c r="BA62" s="22">
        <v>-0.20180000000000001</v>
      </c>
      <c r="BB62" s="22">
        <v>0.18840000000000001</v>
      </c>
    </row>
    <row r="63" spans="2:54" x14ac:dyDescent="0.25">
      <c r="B63" s="6" t="s">
        <v>109</v>
      </c>
      <c r="C63" s="17" t="s">
        <v>110</v>
      </c>
      <c r="D63" s="10" t="s">
        <v>4</v>
      </c>
      <c r="E63" s="18">
        <v>277835</v>
      </c>
      <c r="F63" s="18">
        <v>231571</v>
      </c>
      <c r="G63" s="18">
        <v>227973</v>
      </c>
      <c r="H63" s="18">
        <v>226874</v>
      </c>
      <c r="I63" s="18">
        <v>181408</v>
      </c>
      <c r="J63" s="18">
        <v>190240</v>
      </c>
      <c r="K63" s="18">
        <v>154167</v>
      </c>
      <c r="L63" s="18">
        <v>122251</v>
      </c>
      <c r="M63" s="18">
        <v>143661</v>
      </c>
      <c r="N63" s="18">
        <v>112788</v>
      </c>
      <c r="O63" s="18">
        <v>48163</v>
      </c>
      <c r="P63" s="18">
        <v>36039</v>
      </c>
      <c r="Q63" s="18">
        <v>6912</v>
      </c>
      <c r="R63" s="18">
        <v>23606</v>
      </c>
      <c r="S63" s="18">
        <v>7143</v>
      </c>
      <c r="T63" s="18">
        <v>3359259</v>
      </c>
      <c r="U63" s="18">
        <v>3016888</v>
      </c>
      <c r="V63" s="18">
        <v>2504627</v>
      </c>
      <c r="W63" s="18">
        <v>2348089</v>
      </c>
      <c r="X63" s="18">
        <v>2117950</v>
      </c>
      <c r="Y63" s="19">
        <f t="shared" si="1"/>
        <v>1.4337388096601065E-2</v>
      </c>
      <c r="Z63" s="19">
        <f t="shared" si="1"/>
        <v>1.1945753372349256E-2</v>
      </c>
      <c r="AA63" s="19">
        <f t="shared" si="1"/>
        <v>2.7596923613775622E-3</v>
      </c>
      <c r="AB63" s="19">
        <f t="shared" si="1"/>
        <v>1.0053281626037172E-2</v>
      </c>
      <c r="AC63" s="19">
        <f t="shared" si="1"/>
        <v>3.3726008640430605E-3</v>
      </c>
      <c r="AD63" s="18">
        <v>463266</v>
      </c>
      <c r="AE63" s="18">
        <v>388704</v>
      </c>
      <c r="AF63" s="18">
        <v>388704</v>
      </c>
      <c r="AG63" s="18">
        <v>300000</v>
      </c>
      <c r="AH63" s="18"/>
      <c r="AI63" s="20">
        <v>1.17</v>
      </c>
      <c r="AJ63" s="20">
        <v>0.94</v>
      </c>
      <c r="AK63" s="20">
        <v>0.83</v>
      </c>
      <c r="AL63" s="20">
        <v>0.53</v>
      </c>
      <c r="AM63" s="20">
        <v>0.69</v>
      </c>
      <c r="AN63" s="18">
        <f t="shared" si="3"/>
        <v>542021.22</v>
      </c>
      <c r="AO63" s="18">
        <f t="shared" si="3"/>
        <v>365381.75999999995</v>
      </c>
      <c r="AP63" s="18">
        <f t="shared" si="3"/>
        <v>322624.32</v>
      </c>
      <c r="AQ63" s="18">
        <f t="shared" si="3"/>
        <v>159000</v>
      </c>
      <c r="AR63" s="18">
        <f t="shared" si="3"/>
        <v>0</v>
      </c>
      <c r="AS63" s="22">
        <v>0.12859999999999999</v>
      </c>
      <c r="AT63" s="22">
        <v>0.41560000000000002</v>
      </c>
      <c r="AU63" s="22">
        <v>0.3024</v>
      </c>
      <c r="AV63" s="22">
        <v>0.43880000000000002</v>
      </c>
      <c r="AW63" s="22">
        <v>-0.44319999999999998</v>
      </c>
      <c r="AX63" s="18"/>
      <c r="AY63" s="18"/>
      <c r="AZ63" s="18"/>
      <c r="BA63" s="18"/>
      <c r="BB63" s="18"/>
    </row>
    <row r="64" spans="2:54" x14ac:dyDescent="0.25">
      <c r="B64" s="6" t="s">
        <v>111</v>
      </c>
      <c r="C64" s="17" t="s">
        <v>112</v>
      </c>
      <c r="D64" s="5" t="s">
        <v>2</v>
      </c>
      <c r="E64" s="18">
        <v>338100</v>
      </c>
      <c r="F64" s="18">
        <v>333800</v>
      </c>
      <c r="G64" s="18">
        <v>325900</v>
      </c>
      <c r="H64" s="18">
        <v>328900</v>
      </c>
      <c r="I64" s="18">
        <v>318600</v>
      </c>
      <c r="J64" s="18">
        <v>825433</v>
      </c>
      <c r="K64" s="18">
        <v>676401</v>
      </c>
      <c r="L64" s="18">
        <v>450062</v>
      </c>
      <c r="M64" s="18">
        <v>511137</v>
      </c>
      <c r="N64" s="18">
        <v>486400</v>
      </c>
      <c r="O64" s="18">
        <v>381100</v>
      </c>
      <c r="P64" s="18">
        <v>198900</v>
      </c>
      <c r="Q64" s="18">
        <v>3400</v>
      </c>
      <c r="R64" s="18">
        <v>51600</v>
      </c>
      <c r="S64" s="18">
        <v>64500</v>
      </c>
      <c r="T64" s="18">
        <v>5947700</v>
      </c>
      <c r="U64" s="18">
        <v>5449800</v>
      </c>
      <c r="V64" s="18">
        <v>5439400</v>
      </c>
      <c r="W64" s="18">
        <v>5293400</v>
      </c>
      <c r="X64" s="18">
        <v>5033100</v>
      </c>
      <c r="Y64" s="19">
        <f t="shared" si="1"/>
        <v>6.4075188728416027E-2</v>
      </c>
      <c r="Z64" s="19">
        <f t="shared" si="1"/>
        <v>3.6496752174391724E-2</v>
      </c>
      <c r="AA64" s="19">
        <f t="shared" si="1"/>
        <v>6.2506894142736337E-4</v>
      </c>
      <c r="AB64" s="19">
        <f t="shared" si="1"/>
        <v>9.7479880606037711E-3</v>
      </c>
      <c r="AC64" s="19">
        <f t="shared" si="1"/>
        <v>1.2815163616856411E-2</v>
      </c>
      <c r="AD64" s="18">
        <v>561618</v>
      </c>
      <c r="AE64" s="18">
        <v>583321</v>
      </c>
      <c r="AF64" s="18">
        <v>586931</v>
      </c>
      <c r="AG64" s="18">
        <v>602806</v>
      </c>
      <c r="AH64" s="18">
        <v>567655</v>
      </c>
      <c r="AI64" s="20">
        <v>3.18</v>
      </c>
      <c r="AJ64" s="20">
        <v>2.2599999999999998</v>
      </c>
      <c r="AK64" s="20">
        <v>2.41</v>
      </c>
      <c r="AL64" s="20">
        <v>1.89</v>
      </c>
      <c r="AM64" s="20">
        <v>1.91</v>
      </c>
      <c r="AN64" s="18">
        <f t="shared" si="3"/>
        <v>1785945.24</v>
      </c>
      <c r="AO64" s="18">
        <f t="shared" si="3"/>
        <v>1318305.46</v>
      </c>
      <c r="AP64" s="18">
        <f t="shared" si="3"/>
        <v>1414503.7100000002</v>
      </c>
      <c r="AQ64" s="18">
        <f t="shared" si="3"/>
        <v>1139303.3399999999</v>
      </c>
      <c r="AR64" s="18">
        <f t="shared" si="3"/>
        <v>1084221.05</v>
      </c>
      <c r="AS64" s="22">
        <v>4.3999999999999997E-2</v>
      </c>
      <c r="AT64" s="22">
        <v>0.45129999999999998</v>
      </c>
      <c r="AU64" s="22">
        <v>4.1599999999999998E-2</v>
      </c>
      <c r="AV64" s="22">
        <v>0.254</v>
      </c>
      <c r="AW64" s="22">
        <v>7.4000000000000003E-3</v>
      </c>
      <c r="AX64" s="22">
        <v>0.25729999999999997</v>
      </c>
      <c r="AY64" s="22">
        <v>1.6899999999999998E-2</v>
      </c>
      <c r="AZ64" s="22">
        <v>-0.39850000000000002</v>
      </c>
      <c r="BA64" s="22">
        <v>0.1159</v>
      </c>
      <c r="BB64" s="22">
        <v>0.48020000000000002</v>
      </c>
    </row>
    <row r="65" spans="2:54" x14ac:dyDescent="0.25">
      <c r="B65" s="6" t="s">
        <v>111</v>
      </c>
      <c r="C65" s="17" t="s">
        <v>112</v>
      </c>
      <c r="D65" s="15" t="s">
        <v>293</v>
      </c>
      <c r="E65" s="18">
        <v>1372300</v>
      </c>
      <c r="F65" s="18">
        <v>2327100</v>
      </c>
      <c r="G65" s="18">
        <v>2078900</v>
      </c>
      <c r="H65" s="18">
        <v>1918300</v>
      </c>
      <c r="I65" s="18">
        <v>1830300</v>
      </c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9"/>
      <c r="Z65" s="19"/>
      <c r="AA65" s="19"/>
      <c r="AB65" s="19"/>
      <c r="AC65" s="19"/>
      <c r="AD65" s="18"/>
      <c r="AE65" s="18"/>
      <c r="AF65" s="18"/>
      <c r="AG65" s="18"/>
      <c r="AH65" s="18"/>
      <c r="AI65" s="20"/>
      <c r="AJ65" s="20"/>
      <c r="AK65" s="20"/>
      <c r="AL65" s="20"/>
      <c r="AM65" s="20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</row>
    <row r="66" spans="2:54" x14ac:dyDescent="0.25">
      <c r="B66" s="6" t="s">
        <v>113</v>
      </c>
      <c r="C66" s="17" t="s">
        <v>114</v>
      </c>
      <c r="D66" s="15" t="s">
        <v>293</v>
      </c>
      <c r="E66" s="18">
        <v>5216</v>
      </c>
      <c r="F66" s="18"/>
      <c r="G66" s="18"/>
      <c r="H66" s="18"/>
      <c r="I66" s="18"/>
      <c r="J66" s="18">
        <v>-5078</v>
      </c>
      <c r="K66" s="18"/>
      <c r="L66" s="18"/>
      <c r="M66" s="18"/>
      <c r="N66" s="18"/>
      <c r="O66" s="18">
        <v>-5081</v>
      </c>
      <c r="P66" s="18"/>
      <c r="Q66" s="18"/>
      <c r="R66" s="18"/>
      <c r="S66" s="18"/>
      <c r="T66" s="18">
        <v>23619</v>
      </c>
      <c r="U66" s="18"/>
      <c r="V66" s="18"/>
      <c r="W66" s="18"/>
      <c r="X66" s="18"/>
      <c r="Y66" s="19">
        <f t="shared" si="1"/>
        <v>-0.21512341758753545</v>
      </c>
      <c r="Z66" s="19"/>
      <c r="AA66" s="19"/>
      <c r="AB66" s="19"/>
      <c r="AC66" s="19"/>
      <c r="AD66" s="18">
        <v>50129</v>
      </c>
      <c r="AE66" s="18"/>
      <c r="AF66" s="18"/>
      <c r="AG66" s="18"/>
      <c r="AH66" s="18"/>
      <c r="AI66" s="20"/>
      <c r="AJ66" s="20"/>
      <c r="AK66" s="20"/>
      <c r="AL66" s="20"/>
      <c r="AM66" s="20"/>
      <c r="AN66" s="18"/>
      <c r="AO66" s="18"/>
      <c r="AP66" s="18"/>
      <c r="AQ66" s="18"/>
      <c r="AR66" s="18"/>
      <c r="AS66" s="22">
        <v>-0.15290000000000001</v>
      </c>
      <c r="AT66" s="22">
        <v>-0.2273</v>
      </c>
      <c r="AU66" s="18"/>
      <c r="AV66" s="18"/>
      <c r="AW66" s="18"/>
      <c r="AX66" s="18"/>
      <c r="AY66" s="18"/>
      <c r="AZ66" s="18"/>
      <c r="BA66" s="18"/>
      <c r="BB66" s="18"/>
    </row>
    <row r="67" spans="2:54" x14ac:dyDescent="0.25">
      <c r="B67" s="6" t="s">
        <v>115</v>
      </c>
      <c r="C67" s="17" t="s">
        <v>116</v>
      </c>
      <c r="D67" s="7" t="s">
        <v>0</v>
      </c>
      <c r="E67" s="18">
        <v>65686</v>
      </c>
      <c r="F67" s="18"/>
      <c r="G67" s="18"/>
      <c r="H67" s="18"/>
      <c r="I67" s="18"/>
      <c r="J67" s="18">
        <v>19393</v>
      </c>
      <c r="K67" s="18"/>
      <c r="L67" s="18"/>
      <c r="M67" s="18"/>
      <c r="N67" s="18"/>
      <c r="O67" s="18">
        <v>4021</v>
      </c>
      <c r="P67" s="18"/>
      <c r="Q67" s="18"/>
      <c r="R67" s="18"/>
      <c r="S67" s="18"/>
      <c r="T67" s="18">
        <v>154622</v>
      </c>
      <c r="U67" s="18"/>
      <c r="V67" s="18"/>
      <c r="W67" s="18"/>
      <c r="X67" s="18"/>
      <c r="Y67" s="19">
        <f t="shared" si="1"/>
        <v>2.6005354994761417E-2</v>
      </c>
      <c r="Z67" s="19"/>
      <c r="AA67" s="19"/>
      <c r="AB67" s="19"/>
      <c r="AC67" s="19"/>
      <c r="AD67" s="18">
        <v>100000</v>
      </c>
      <c r="AE67" s="18"/>
      <c r="AF67" s="18"/>
      <c r="AG67" s="18"/>
      <c r="AH67" s="18"/>
      <c r="AI67" s="20"/>
      <c r="AJ67" s="20"/>
      <c r="AK67" s="20"/>
      <c r="AL67" s="20"/>
      <c r="AM67" s="20"/>
      <c r="AN67" s="18"/>
      <c r="AO67" s="18"/>
      <c r="AP67" s="18"/>
      <c r="AQ67" s="18"/>
      <c r="AR67" s="18"/>
      <c r="AS67" s="22">
        <v>-0.50680000000000003</v>
      </c>
      <c r="AT67" s="22">
        <v>0.10639999999999999</v>
      </c>
      <c r="AU67" s="18"/>
      <c r="AV67" s="18"/>
      <c r="AW67" s="18"/>
      <c r="AX67" s="18"/>
      <c r="AY67" s="18"/>
      <c r="AZ67" s="18"/>
      <c r="BA67" s="18"/>
      <c r="BB67" s="18"/>
    </row>
    <row r="68" spans="2:54" x14ac:dyDescent="0.25">
      <c r="B68" s="6" t="s">
        <v>117</v>
      </c>
      <c r="C68" s="17" t="s">
        <v>118</v>
      </c>
      <c r="D68" s="10" t="s">
        <v>4</v>
      </c>
      <c r="E68" s="18">
        <v>15232</v>
      </c>
      <c r="F68" s="18">
        <v>31553</v>
      </c>
      <c r="G68" s="18">
        <v>32576</v>
      </c>
      <c r="H68" s="18">
        <v>9655</v>
      </c>
      <c r="I68" s="18">
        <v>12032</v>
      </c>
      <c r="J68" s="18">
        <v>11955</v>
      </c>
      <c r="K68" s="18">
        <v>26467</v>
      </c>
      <c r="L68" s="18">
        <v>26495</v>
      </c>
      <c r="M68" s="18">
        <v>7414</v>
      </c>
      <c r="N68" s="18">
        <v>9898</v>
      </c>
      <c r="O68" s="18">
        <v>11932</v>
      </c>
      <c r="P68" s="18">
        <v>26448</v>
      </c>
      <c r="Q68" s="18">
        <v>26476</v>
      </c>
      <c r="R68" s="18">
        <v>7403</v>
      </c>
      <c r="S68" s="18">
        <v>9738</v>
      </c>
      <c r="T68" s="18">
        <v>167042</v>
      </c>
      <c r="U68" s="18">
        <v>163277</v>
      </c>
      <c r="V68" s="18">
        <v>143494</v>
      </c>
      <c r="W68" s="18">
        <v>105943</v>
      </c>
      <c r="X68" s="18">
        <v>101961</v>
      </c>
      <c r="Y68" s="19">
        <f t="shared" si="1"/>
        <v>7.1431137079297422E-2</v>
      </c>
      <c r="Z68" s="19">
        <f t="shared" si="1"/>
        <v>0.16198239801074249</v>
      </c>
      <c r="AA68" s="19">
        <f t="shared" si="1"/>
        <v>0.18450945684140102</v>
      </c>
      <c r="AB68" s="19">
        <f t="shared" si="1"/>
        <v>6.9877198115968014E-2</v>
      </c>
      <c r="AC68" s="19">
        <f t="shared" si="1"/>
        <v>9.5507105658045724E-2</v>
      </c>
      <c r="AD68" s="18">
        <v>117616</v>
      </c>
      <c r="AE68" s="18">
        <v>111021</v>
      </c>
      <c r="AF68" s="18">
        <v>93404</v>
      </c>
      <c r="AG68" s="18">
        <v>88556</v>
      </c>
      <c r="AH68" s="18">
        <v>85740</v>
      </c>
      <c r="AI68" s="20">
        <v>1.37</v>
      </c>
      <c r="AJ68" s="20">
        <v>1.28</v>
      </c>
      <c r="AK68" s="20">
        <v>1.17</v>
      </c>
      <c r="AL68" s="20">
        <v>0.93</v>
      </c>
      <c r="AM68" s="20">
        <v>0.96</v>
      </c>
      <c r="AN68" s="18">
        <f t="shared" si="3"/>
        <v>161133.92000000001</v>
      </c>
      <c r="AO68" s="18">
        <f t="shared" si="3"/>
        <v>142106.88</v>
      </c>
      <c r="AP68" s="18">
        <f t="shared" si="3"/>
        <v>109282.68</v>
      </c>
      <c r="AQ68" s="18">
        <f t="shared" si="3"/>
        <v>82357.08</v>
      </c>
      <c r="AR68" s="18">
        <f t="shared" si="3"/>
        <v>82310.399999999994</v>
      </c>
      <c r="AS68" s="22">
        <v>-5.4699999999999999E-2</v>
      </c>
      <c r="AT68" s="22">
        <v>0.1774</v>
      </c>
      <c r="AU68" s="22">
        <v>0.19789999999999999</v>
      </c>
      <c r="AV68" s="22">
        <v>0.3493</v>
      </c>
      <c r="AW68" s="22">
        <v>9.7100000000000006E-2</v>
      </c>
      <c r="AX68" s="22">
        <v>0.1013</v>
      </c>
      <c r="AY68" s="22">
        <v>0.2009</v>
      </c>
      <c r="AZ68" s="22">
        <v>-0.2954</v>
      </c>
      <c r="BA68" s="22">
        <v>-0.161</v>
      </c>
      <c r="BB68" s="22">
        <v>0.68779999999999997</v>
      </c>
    </row>
    <row r="69" spans="2:54" x14ac:dyDescent="0.25">
      <c r="B69" s="6" t="s">
        <v>119</v>
      </c>
      <c r="C69" s="17" t="s">
        <v>120</v>
      </c>
      <c r="D69" s="12" t="s">
        <v>294</v>
      </c>
      <c r="E69" s="18">
        <v>410845</v>
      </c>
      <c r="F69" s="18">
        <v>394538</v>
      </c>
      <c r="G69" s="18">
        <v>385052</v>
      </c>
      <c r="H69" s="18">
        <v>347296</v>
      </c>
      <c r="I69" s="18">
        <v>306379</v>
      </c>
      <c r="J69" s="18">
        <v>34627</v>
      </c>
      <c r="K69" s="18">
        <v>73765</v>
      </c>
      <c r="L69" s="18">
        <v>74185</v>
      </c>
      <c r="M69" s="18">
        <v>66387</v>
      </c>
      <c r="N69" s="18">
        <v>71671</v>
      </c>
      <c r="O69" s="18">
        <v>20419</v>
      </c>
      <c r="P69" s="18">
        <v>42152</v>
      </c>
      <c r="Q69" s="18">
        <v>44174</v>
      </c>
      <c r="R69" s="18">
        <v>34852</v>
      </c>
      <c r="S69" s="18">
        <v>39066</v>
      </c>
      <c r="T69" s="18">
        <v>430451</v>
      </c>
      <c r="U69" s="18">
        <v>408297</v>
      </c>
      <c r="V69" s="18">
        <v>376217</v>
      </c>
      <c r="W69" s="18">
        <v>372830</v>
      </c>
      <c r="X69" s="18">
        <v>339890</v>
      </c>
      <c r="Y69" s="19">
        <f t="shared" ref="Y69:AC132" si="4">O69/T69</f>
        <v>4.7436293561868834E-2</v>
      </c>
      <c r="Z69" s="19">
        <f t="shared" si="4"/>
        <v>0.10323857388126781</v>
      </c>
      <c r="AA69" s="19">
        <f t="shared" si="4"/>
        <v>0.11741627837125913</v>
      </c>
      <c r="AB69" s="19">
        <f t="shared" si="4"/>
        <v>9.3479601963361317E-2</v>
      </c>
      <c r="AC69" s="19">
        <f t="shared" si="4"/>
        <v>0.11493718556003413</v>
      </c>
      <c r="AD69" s="18">
        <v>200633</v>
      </c>
      <c r="AE69" s="18">
        <v>200215</v>
      </c>
      <c r="AF69" s="18">
        <v>200000</v>
      </c>
      <c r="AG69" s="18">
        <v>200000</v>
      </c>
      <c r="AH69" s="18">
        <v>200000</v>
      </c>
      <c r="AI69" s="20">
        <v>1.7</v>
      </c>
      <c r="AJ69" s="20">
        <v>3.33</v>
      </c>
      <c r="AK69" s="20">
        <v>2.68</v>
      </c>
      <c r="AL69" s="20">
        <v>1.59</v>
      </c>
      <c r="AM69" s="20">
        <v>2.2000000000000002</v>
      </c>
      <c r="AN69" s="18">
        <f t="shared" si="3"/>
        <v>341076.1</v>
      </c>
      <c r="AO69" s="18">
        <f t="shared" si="3"/>
        <v>666715.95000000007</v>
      </c>
      <c r="AP69" s="18">
        <f t="shared" si="3"/>
        <v>536000</v>
      </c>
      <c r="AQ69" s="18">
        <f t="shared" si="3"/>
        <v>318000</v>
      </c>
      <c r="AR69" s="18">
        <f t="shared" si="3"/>
        <v>440000.00000000006</v>
      </c>
      <c r="AS69" s="22">
        <v>-0.29520000000000002</v>
      </c>
      <c r="AT69" s="22">
        <v>-0.36059999999999998</v>
      </c>
      <c r="AU69" s="22">
        <v>0.82599999999999996</v>
      </c>
      <c r="AV69" s="22">
        <v>0.21429999999999999</v>
      </c>
      <c r="AW69" s="22">
        <v>7.1000000000000004E-3</v>
      </c>
      <c r="AX69" s="22">
        <v>-8.3699999999999997E-2</v>
      </c>
      <c r="AY69" s="22">
        <v>-4.36E-2</v>
      </c>
      <c r="AZ69" s="18"/>
      <c r="BA69" s="18"/>
      <c r="BB69" s="18"/>
    </row>
    <row r="70" spans="2:54" x14ac:dyDescent="0.25">
      <c r="B70" s="6" t="s">
        <v>121</v>
      </c>
      <c r="C70" s="17" t="s">
        <v>122</v>
      </c>
      <c r="D70" s="5" t="s">
        <v>2</v>
      </c>
      <c r="E70" s="18">
        <v>265001</v>
      </c>
      <c r="F70" s="18">
        <v>299216</v>
      </c>
      <c r="G70" s="18">
        <v>247996</v>
      </c>
      <c r="H70" s="18">
        <v>274710</v>
      </c>
      <c r="I70" s="18">
        <v>196366</v>
      </c>
      <c r="J70" s="18">
        <v>176429</v>
      </c>
      <c r="K70" s="18">
        <v>146780</v>
      </c>
      <c r="L70" s="18">
        <v>168936</v>
      </c>
      <c r="M70" s="18">
        <v>161158</v>
      </c>
      <c r="N70" s="18">
        <v>34731</v>
      </c>
      <c r="O70" s="18">
        <v>115190</v>
      </c>
      <c r="P70" s="18">
        <v>101300</v>
      </c>
      <c r="Q70" s="18">
        <v>109813</v>
      </c>
      <c r="R70" s="18">
        <v>89210</v>
      </c>
      <c r="S70" s="18">
        <v>-26406</v>
      </c>
      <c r="T70" s="18">
        <v>2295567</v>
      </c>
      <c r="U70" s="18">
        <v>2235834</v>
      </c>
      <c r="V70" s="18">
        <v>2126489</v>
      </c>
      <c r="W70" s="18">
        <v>2159704</v>
      </c>
      <c r="X70" s="18">
        <v>2112555</v>
      </c>
      <c r="Y70" s="19">
        <f t="shared" si="4"/>
        <v>5.0179323888172291E-2</v>
      </c>
      <c r="Z70" s="19">
        <f t="shared" si="4"/>
        <v>4.5307478104367319E-2</v>
      </c>
      <c r="AA70" s="19">
        <f t="shared" si="4"/>
        <v>5.1640521065474593E-2</v>
      </c>
      <c r="AB70" s="19">
        <f t="shared" si="4"/>
        <v>4.1306586458144265E-2</v>
      </c>
      <c r="AC70" s="19">
        <f t="shared" si="4"/>
        <v>-1.2499556224571669E-2</v>
      </c>
      <c r="AD70" s="18">
        <v>1014770</v>
      </c>
      <c r="AE70" s="18">
        <v>996463</v>
      </c>
      <c r="AF70" s="18">
        <v>981294</v>
      </c>
      <c r="AG70" s="18">
        <v>972582</v>
      </c>
      <c r="AH70" s="18">
        <v>807269</v>
      </c>
      <c r="AI70" s="20">
        <v>1.2949999999999999</v>
      </c>
      <c r="AJ70" s="20">
        <v>1.115</v>
      </c>
      <c r="AK70" s="20">
        <v>1.17</v>
      </c>
      <c r="AL70" s="20">
        <v>1.0649999999999999</v>
      </c>
      <c r="AM70" s="20">
        <v>1</v>
      </c>
      <c r="AN70" s="18">
        <f t="shared" si="3"/>
        <v>1314127.1499999999</v>
      </c>
      <c r="AO70" s="18">
        <f t="shared" si="3"/>
        <v>1111056.2449999999</v>
      </c>
      <c r="AP70" s="18">
        <f t="shared" si="3"/>
        <v>1148113.98</v>
      </c>
      <c r="AQ70" s="18">
        <f t="shared" si="3"/>
        <v>1035799.83</v>
      </c>
      <c r="AR70" s="18">
        <f t="shared" si="3"/>
        <v>807269</v>
      </c>
      <c r="AS70" s="22">
        <v>0.10299999999999999</v>
      </c>
      <c r="AT70" s="22">
        <v>0.2107</v>
      </c>
      <c r="AU70" s="22">
        <v>-6.3E-3</v>
      </c>
      <c r="AV70" s="22">
        <v>0.2109</v>
      </c>
      <c r="AW70" s="22">
        <v>7.9799999999999996E-2</v>
      </c>
      <c r="AX70" s="22">
        <v>3.6200000000000003E-2</v>
      </c>
      <c r="AY70" s="22">
        <v>0.1157</v>
      </c>
      <c r="AZ70" s="22">
        <v>-0.1875</v>
      </c>
      <c r="BA70" s="22">
        <v>-7.8700000000000006E-2</v>
      </c>
      <c r="BB70" s="22">
        <v>0.29099999999999998</v>
      </c>
    </row>
    <row r="71" spans="2:54" x14ac:dyDescent="0.25">
      <c r="B71" s="6" t="s">
        <v>123</v>
      </c>
      <c r="C71" s="17" t="s">
        <v>124</v>
      </c>
      <c r="D71" s="12" t="s">
        <v>294</v>
      </c>
      <c r="E71" s="18">
        <v>37626</v>
      </c>
      <c r="F71" s="18">
        <v>38602</v>
      </c>
      <c r="G71" s="18">
        <v>40724</v>
      </c>
      <c r="H71" s="18">
        <v>41387</v>
      </c>
      <c r="I71" s="18">
        <v>42766</v>
      </c>
      <c r="J71" s="18">
        <v>-3596</v>
      </c>
      <c r="K71" s="18">
        <v>1041</v>
      </c>
      <c r="L71" s="18">
        <v>2031</v>
      </c>
      <c r="M71" s="18">
        <v>2709</v>
      </c>
      <c r="N71" s="18">
        <v>3911</v>
      </c>
      <c r="O71" s="18">
        <v>-6481</v>
      </c>
      <c r="P71" s="18">
        <v>168</v>
      </c>
      <c r="Q71" s="18">
        <v>-773</v>
      </c>
      <c r="R71" s="18">
        <v>-56</v>
      </c>
      <c r="S71" s="18">
        <v>-1867</v>
      </c>
      <c r="T71" s="18">
        <v>59220</v>
      </c>
      <c r="U71" s="18">
        <v>65766</v>
      </c>
      <c r="V71" s="18">
        <v>46373</v>
      </c>
      <c r="W71" s="18">
        <v>44392</v>
      </c>
      <c r="X71" s="18">
        <v>41175</v>
      </c>
      <c r="Y71" s="19">
        <f t="shared" si="4"/>
        <v>-0.10943937858831476</v>
      </c>
      <c r="Z71" s="19">
        <f t="shared" si="4"/>
        <v>2.5545114496852476E-3</v>
      </c>
      <c r="AA71" s="19">
        <f t="shared" si="4"/>
        <v>-1.6669182498436592E-2</v>
      </c>
      <c r="AB71" s="19">
        <f t="shared" si="4"/>
        <v>-1.2614885564966661E-3</v>
      </c>
      <c r="AC71" s="19">
        <f t="shared" si="4"/>
        <v>-4.5343047965998785E-2</v>
      </c>
      <c r="AD71" s="18">
        <v>10250</v>
      </c>
      <c r="AE71" s="18">
        <v>10250</v>
      </c>
      <c r="AF71" s="18">
        <v>10250</v>
      </c>
      <c r="AG71" s="18">
        <v>10215</v>
      </c>
      <c r="AH71" s="18">
        <v>10250</v>
      </c>
      <c r="AI71" s="20">
        <v>2.2000000000000002</v>
      </c>
      <c r="AJ71" s="20">
        <v>2.29</v>
      </c>
      <c r="AK71" s="20">
        <v>2.1</v>
      </c>
      <c r="AL71" s="20">
        <v>2.65</v>
      </c>
      <c r="AM71" s="20">
        <v>2.5499999999999998</v>
      </c>
      <c r="AN71" s="18">
        <f t="shared" si="3"/>
        <v>22550.000000000004</v>
      </c>
      <c r="AO71" s="18">
        <f t="shared" si="3"/>
        <v>23472.5</v>
      </c>
      <c r="AP71" s="18">
        <f t="shared" si="3"/>
        <v>21525</v>
      </c>
      <c r="AQ71" s="18">
        <f t="shared" si="3"/>
        <v>27069.75</v>
      </c>
      <c r="AR71" s="18">
        <f t="shared" si="3"/>
        <v>26137.499999999996</v>
      </c>
      <c r="AS71" s="22">
        <v>0.32350000000000001</v>
      </c>
      <c r="AT71" s="22">
        <v>-0.1053</v>
      </c>
      <c r="AU71" s="22">
        <v>-0.377</v>
      </c>
      <c r="AV71" s="22">
        <v>0</v>
      </c>
      <c r="AW71" s="22">
        <v>0.2452</v>
      </c>
      <c r="AX71" s="22">
        <v>-5.3699999999999998E-2</v>
      </c>
      <c r="AY71" s="22">
        <v>0.2203</v>
      </c>
      <c r="AZ71" s="22">
        <v>-0.28189999999999998</v>
      </c>
      <c r="BA71" s="22">
        <v>0.2843</v>
      </c>
      <c r="BB71" s="22">
        <v>8.1600000000000006E-2</v>
      </c>
    </row>
    <row r="72" spans="2:54" x14ac:dyDescent="0.25">
      <c r="B72" s="6" t="s">
        <v>125</v>
      </c>
      <c r="C72" s="17" t="s">
        <v>126</v>
      </c>
      <c r="D72" s="15" t="s">
        <v>293</v>
      </c>
      <c r="E72" s="18">
        <v>5960</v>
      </c>
      <c r="F72" s="18">
        <v>7816</v>
      </c>
      <c r="G72" s="18">
        <v>9987</v>
      </c>
      <c r="H72" s="18">
        <v>6224</v>
      </c>
      <c r="I72" s="18"/>
      <c r="J72" s="18">
        <v>-2891</v>
      </c>
      <c r="K72" s="18">
        <v>-1784</v>
      </c>
      <c r="L72" s="18">
        <v>12393</v>
      </c>
      <c r="M72" s="18">
        <v>-714</v>
      </c>
      <c r="N72" s="18"/>
      <c r="O72" s="18">
        <v>-3172</v>
      </c>
      <c r="P72" s="18">
        <v>-5663</v>
      </c>
      <c r="Q72" s="18">
        <v>-2535</v>
      </c>
      <c r="R72" s="18">
        <v>-1148</v>
      </c>
      <c r="S72" s="18"/>
      <c r="T72" s="18">
        <v>4420</v>
      </c>
      <c r="U72" s="18">
        <v>3938</v>
      </c>
      <c r="V72" s="18">
        <v>9414</v>
      </c>
      <c r="W72" s="18">
        <v>9117</v>
      </c>
      <c r="X72" s="18"/>
      <c r="Y72" s="19">
        <f t="shared" si="4"/>
        <v>-0.71764705882352942</v>
      </c>
      <c r="Z72" s="19">
        <f t="shared" si="4"/>
        <v>-1.4380396140172675</v>
      </c>
      <c r="AA72" s="19">
        <f t="shared" si="4"/>
        <v>-0.26927979604843849</v>
      </c>
      <c r="AB72" s="19">
        <f t="shared" si="4"/>
        <v>-0.1259186135790282</v>
      </c>
      <c r="AC72" s="19"/>
      <c r="AD72" s="18">
        <v>43089</v>
      </c>
      <c r="AE72" s="18">
        <v>43089</v>
      </c>
      <c r="AF72" s="18">
        <v>37754</v>
      </c>
      <c r="AG72" s="18"/>
      <c r="AH72" s="18"/>
      <c r="AI72" s="20"/>
      <c r="AJ72" s="20"/>
      <c r="AK72" s="20"/>
      <c r="AL72" s="20"/>
      <c r="AM72" s="20"/>
      <c r="AN72" s="18"/>
      <c r="AO72" s="18"/>
      <c r="AP72" s="18"/>
      <c r="AQ72" s="18"/>
      <c r="AR72" s="18"/>
      <c r="AS72" s="22">
        <v>-0.51619999999999999</v>
      </c>
      <c r="AT72" s="22">
        <v>-0.58330000000000004</v>
      </c>
      <c r="AU72" s="22">
        <v>-0.4894</v>
      </c>
      <c r="AV72" s="22">
        <v>-0.41249999999999998</v>
      </c>
      <c r="AW72" s="22">
        <v>-0.2</v>
      </c>
      <c r="AX72" s="18"/>
      <c r="AY72" s="18"/>
      <c r="AZ72" s="18"/>
      <c r="BA72" s="18"/>
      <c r="BB72" s="18"/>
    </row>
    <row r="73" spans="2:54" x14ac:dyDescent="0.25">
      <c r="B73" s="6" t="s">
        <v>127</v>
      </c>
      <c r="C73" s="17" t="s">
        <v>128</v>
      </c>
      <c r="D73" s="5" t="s">
        <v>2</v>
      </c>
      <c r="E73" s="18">
        <v>152647</v>
      </c>
      <c r="F73" s="18">
        <v>137292</v>
      </c>
      <c r="G73" s="18">
        <v>147507</v>
      </c>
      <c r="H73" s="18">
        <v>125053</v>
      </c>
      <c r="I73" s="18">
        <v>117952</v>
      </c>
      <c r="J73" s="18">
        <v>56576</v>
      </c>
      <c r="K73" s="18">
        <v>50325</v>
      </c>
      <c r="L73" s="18">
        <v>68604</v>
      </c>
      <c r="M73" s="18">
        <v>43052</v>
      </c>
      <c r="N73" s="18">
        <v>23563</v>
      </c>
      <c r="O73" s="18">
        <v>30191</v>
      </c>
      <c r="P73" s="18">
        <v>27107</v>
      </c>
      <c r="Q73" s="18">
        <v>46079</v>
      </c>
      <c r="R73" s="18">
        <v>20619</v>
      </c>
      <c r="S73" s="18">
        <v>-10123</v>
      </c>
      <c r="T73" s="18">
        <v>585360</v>
      </c>
      <c r="U73" s="18">
        <v>719151</v>
      </c>
      <c r="V73" s="18">
        <v>686110</v>
      </c>
      <c r="W73" s="18">
        <v>660348</v>
      </c>
      <c r="X73" s="18">
        <v>630757</v>
      </c>
      <c r="Y73" s="19">
        <f t="shared" si="4"/>
        <v>5.1576807434741016E-2</v>
      </c>
      <c r="Z73" s="19">
        <f t="shared" si="4"/>
        <v>3.7693057508089399E-2</v>
      </c>
      <c r="AA73" s="19">
        <f t="shared" si="4"/>
        <v>6.7159784874145548E-2</v>
      </c>
      <c r="AB73" s="19">
        <f t="shared" si="4"/>
        <v>3.1224445292482146E-2</v>
      </c>
      <c r="AC73" s="19">
        <f t="shared" si="4"/>
        <v>-1.6048969730022813E-2</v>
      </c>
      <c r="AD73" s="18">
        <v>105578</v>
      </c>
      <c r="AE73" s="18">
        <v>349268</v>
      </c>
      <c r="AF73" s="18">
        <v>349268</v>
      </c>
      <c r="AG73" s="18">
        <v>349268</v>
      </c>
      <c r="AH73" s="18">
        <v>349268</v>
      </c>
      <c r="AI73" s="20">
        <v>1.3</v>
      </c>
      <c r="AJ73" s="20">
        <v>0.71</v>
      </c>
      <c r="AK73" s="20">
        <v>0.48</v>
      </c>
      <c r="AL73" s="20">
        <v>0.39</v>
      </c>
      <c r="AM73" s="20">
        <v>0.44</v>
      </c>
      <c r="AN73" s="18">
        <f t="shared" ref="AN73:AR136" si="5">AI73*AD73</f>
        <v>137251.4</v>
      </c>
      <c r="AO73" s="18">
        <f t="shared" si="5"/>
        <v>247980.28</v>
      </c>
      <c r="AP73" s="18">
        <f t="shared" si="5"/>
        <v>167648.63999999998</v>
      </c>
      <c r="AQ73" s="18">
        <f t="shared" si="5"/>
        <v>136214.52000000002</v>
      </c>
      <c r="AR73" s="18">
        <f t="shared" si="5"/>
        <v>153677.92000000001</v>
      </c>
      <c r="AS73" s="22">
        <v>0.1087</v>
      </c>
      <c r="AT73" s="22">
        <v>0.65280000000000005</v>
      </c>
      <c r="AU73" s="22">
        <v>0.52990000000000004</v>
      </c>
      <c r="AV73" s="22">
        <v>0.26590000000000003</v>
      </c>
      <c r="AW73" s="22">
        <v>-2.4E-2</v>
      </c>
      <c r="AX73" s="22">
        <v>-2.1100000000000001E-2</v>
      </c>
      <c r="AY73" s="22">
        <v>-1.26E-2</v>
      </c>
      <c r="AZ73" s="22">
        <v>-0.34420000000000001</v>
      </c>
      <c r="BA73" s="22">
        <v>7.8E-2</v>
      </c>
      <c r="BB73" s="22">
        <v>0.23469999999999999</v>
      </c>
    </row>
    <row r="74" spans="2:54" x14ac:dyDescent="0.25">
      <c r="B74" s="6" t="s">
        <v>129</v>
      </c>
      <c r="C74" s="17" t="s">
        <v>130</v>
      </c>
      <c r="D74" s="8" t="s">
        <v>1</v>
      </c>
      <c r="E74" s="18">
        <v>11004</v>
      </c>
      <c r="F74" s="18">
        <v>6614</v>
      </c>
      <c r="G74" s="18">
        <v>10759</v>
      </c>
      <c r="H74" s="18">
        <v>1639</v>
      </c>
      <c r="I74" s="18">
        <v>1899</v>
      </c>
      <c r="J74" s="18">
        <v>10634</v>
      </c>
      <c r="K74" s="18">
        <v>6281</v>
      </c>
      <c r="L74" s="18">
        <v>10472</v>
      </c>
      <c r="M74" s="18">
        <v>178</v>
      </c>
      <c r="N74" s="18">
        <v>438</v>
      </c>
      <c r="O74" s="18">
        <v>10616</v>
      </c>
      <c r="P74" s="18">
        <v>6281</v>
      </c>
      <c r="Q74" s="18">
        <v>10469</v>
      </c>
      <c r="R74" s="18">
        <v>234</v>
      </c>
      <c r="S74" s="18">
        <v>410</v>
      </c>
      <c r="T74" s="18">
        <v>55939</v>
      </c>
      <c r="U74" s="18">
        <v>46411</v>
      </c>
      <c r="V74" s="18">
        <v>43157</v>
      </c>
      <c r="W74" s="18">
        <v>35545</v>
      </c>
      <c r="X74" s="18">
        <v>37442</v>
      </c>
      <c r="Y74" s="19">
        <f t="shared" si="4"/>
        <v>0.18977815120041475</v>
      </c>
      <c r="Z74" s="19">
        <f t="shared" si="4"/>
        <v>0.13533429574885264</v>
      </c>
      <c r="AA74" s="19">
        <f t="shared" si="4"/>
        <v>0.24257941932942512</v>
      </c>
      <c r="AB74" s="19">
        <f t="shared" si="4"/>
        <v>6.5832043888029261E-3</v>
      </c>
      <c r="AC74" s="19">
        <f t="shared" si="4"/>
        <v>1.0950269750547513E-2</v>
      </c>
      <c r="AD74" s="18">
        <v>15188</v>
      </c>
      <c r="AE74" s="18">
        <v>15690</v>
      </c>
      <c r="AF74" s="18">
        <v>16494</v>
      </c>
      <c r="AG74" s="18">
        <v>16615</v>
      </c>
      <c r="AH74" s="18">
        <v>16851</v>
      </c>
      <c r="AI74" s="20">
        <v>3.55</v>
      </c>
      <c r="AJ74" s="20">
        <v>2.95</v>
      </c>
      <c r="AK74" s="20">
        <v>2.66</v>
      </c>
      <c r="AL74" s="20">
        <v>2.1</v>
      </c>
      <c r="AM74" s="20">
        <v>2.165</v>
      </c>
      <c r="AN74" s="18">
        <f t="shared" si="5"/>
        <v>53917.399999999994</v>
      </c>
      <c r="AO74" s="18">
        <f t="shared" si="5"/>
        <v>46285.5</v>
      </c>
      <c r="AP74" s="18">
        <f t="shared" si="5"/>
        <v>43874.04</v>
      </c>
      <c r="AQ74" s="18">
        <f t="shared" si="5"/>
        <v>34891.5</v>
      </c>
      <c r="AR74" s="18">
        <f t="shared" si="5"/>
        <v>36482.415000000001</v>
      </c>
      <c r="AS74" s="22">
        <v>5.91E-2</v>
      </c>
      <c r="AT74" s="22">
        <v>0.27929999999999999</v>
      </c>
      <c r="AU74" s="22">
        <v>0.1618</v>
      </c>
      <c r="AV74" s="22">
        <v>0.28320000000000001</v>
      </c>
      <c r="AW74" s="22">
        <v>-2.0899999999999998E-2</v>
      </c>
      <c r="AX74" s="22">
        <v>-3.1399999999999997E-2</v>
      </c>
      <c r="AY74" s="22">
        <v>6.1899999999999997E-2</v>
      </c>
      <c r="AZ74" s="22">
        <v>-0.3226</v>
      </c>
      <c r="BA74" s="22">
        <v>-6.0600000000000001E-2</v>
      </c>
      <c r="BB74" s="22">
        <v>0.3901</v>
      </c>
    </row>
    <row r="75" spans="2:54" x14ac:dyDescent="0.25">
      <c r="B75" s="6" t="s">
        <v>131</v>
      </c>
      <c r="C75" s="17" t="s">
        <v>132</v>
      </c>
      <c r="D75" s="15" t="s">
        <v>293</v>
      </c>
      <c r="E75" s="18">
        <v>2931000</v>
      </c>
      <c r="F75" s="18">
        <v>2550900</v>
      </c>
      <c r="G75" s="18">
        <v>2819500</v>
      </c>
      <c r="H75" s="18">
        <v>2577943</v>
      </c>
      <c r="I75" s="18">
        <v>2229898</v>
      </c>
      <c r="J75" s="18">
        <v>574000</v>
      </c>
      <c r="K75" s="18">
        <v>618600</v>
      </c>
      <c r="L75" s="18">
        <v>762100</v>
      </c>
      <c r="M75" s="18">
        <v>473336</v>
      </c>
      <c r="N75" s="18">
        <v>719073</v>
      </c>
      <c r="O75" s="18">
        <v>247000</v>
      </c>
      <c r="P75" s="18">
        <v>229800</v>
      </c>
      <c r="Q75" s="18">
        <v>295100</v>
      </c>
      <c r="R75" s="18">
        <v>74913</v>
      </c>
      <c r="S75" s="18">
        <v>303817</v>
      </c>
      <c r="T75" s="18">
        <v>7661000</v>
      </c>
      <c r="U75" s="18">
        <v>7589800</v>
      </c>
      <c r="V75" s="18">
        <v>7737400</v>
      </c>
      <c r="W75" s="18">
        <v>8692775</v>
      </c>
      <c r="X75" s="18">
        <v>8459973</v>
      </c>
      <c r="Y75" s="19">
        <f t="shared" si="4"/>
        <v>3.2241221772614542E-2</v>
      </c>
      <c r="Z75" s="19">
        <f t="shared" si="4"/>
        <v>3.0277477667395716E-2</v>
      </c>
      <c r="AA75" s="19">
        <f t="shared" si="4"/>
        <v>3.8139426680797166E-2</v>
      </c>
      <c r="AB75" s="19">
        <f t="shared" si="4"/>
        <v>8.6178464299375059E-3</v>
      </c>
      <c r="AC75" s="19">
        <f t="shared" si="4"/>
        <v>3.591228955458841E-2</v>
      </c>
      <c r="AD75" s="18">
        <v>2562035</v>
      </c>
      <c r="AE75" s="18">
        <v>1600000</v>
      </c>
      <c r="AF75" s="18">
        <v>1600000</v>
      </c>
      <c r="AG75" s="18">
        <v>1600000</v>
      </c>
      <c r="AH75" s="18">
        <v>1600000</v>
      </c>
      <c r="AI75" s="20">
        <v>2.16</v>
      </c>
      <c r="AJ75" s="20">
        <v>1.24</v>
      </c>
      <c r="AK75" s="20">
        <v>1.08</v>
      </c>
      <c r="AL75" s="20"/>
      <c r="AM75" s="20"/>
      <c r="AN75" s="18">
        <f t="shared" si="5"/>
        <v>5533995.6000000006</v>
      </c>
      <c r="AO75" s="18">
        <f t="shared" si="5"/>
        <v>1984000</v>
      </c>
      <c r="AP75" s="18">
        <f t="shared" si="5"/>
        <v>1728000</v>
      </c>
      <c r="AQ75" s="18">
        <f t="shared" si="5"/>
        <v>0</v>
      </c>
      <c r="AR75" s="18">
        <f t="shared" si="5"/>
        <v>0</v>
      </c>
      <c r="AS75" s="22">
        <v>7.7100000000000002E-2</v>
      </c>
      <c r="AT75" s="22">
        <v>0.8609</v>
      </c>
      <c r="AU75" s="22">
        <v>0.04</v>
      </c>
      <c r="AV75" s="18"/>
      <c r="AW75" s="18"/>
      <c r="AX75" s="18"/>
      <c r="AY75" s="18"/>
      <c r="AZ75" s="18"/>
      <c r="BA75" s="18"/>
      <c r="BB75" s="18"/>
    </row>
    <row r="76" spans="2:54" x14ac:dyDescent="0.25">
      <c r="B76" s="6" t="s">
        <v>133</v>
      </c>
      <c r="C76" s="17" t="s">
        <v>134</v>
      </c>
      <c r="D76" s="7" t="s">
        <v>0</v>
      </c>
      <c r="E76" s="18">
        <v>223650</v>
      </c>
      <c r="F76" s="18">
        <v>160975</v>
      </c>
      <c r="G76" s="18">
        <v>214853</v>
      </c>
      <c r="H76" s="18">
        <v>65622</v>
      </c>
      <c r="I76" s="18">
        <v>92649</v>
      </c>
      <c r="J76" s="18">
        <v>135669</v>
      </c>
      <c r="K76" s="18">
        <v>81822</v>
      </c>
      <c r="L76" s="18">
        <v>129210</v>
      </c>
      <c r="M76" s="18">
        <v>-93711</v>
      </c>
      <c r="N76" s="18">
        <v>35515</v>
      </c>
      <c r="O76" s="18">
        <v>122658</v>
      </c>
      <c r="P76" s="18">
        <v>68776</v>
      </c>
      <c r="Q76" s="18">
        <v>120530</v>
      </c>
      <c r="R76" s="18">
        <v>-141651</v>
      </c>
      <c r="S76" s="18">
        <v>20774</v>
      </c>
      <c r="T76" s="18">
        <v>2227423</v>
      </c>
      <c r="U76" s="18">
        <v>2009684</v>
      </c>
      <c r="V76" s="18">
        <v>1904279</v>
      </c>
      <c r="W76" s="18">
        <v>1226525</v>
      </c>
      <c r="X76" s="18">
        <v>1294311</v>
      </c>
      <c r="Y76" s="19">
        <f t="shared" si="4"/>
        <v>5.5067223423660439E-2</v>
      </c>
      <c r="Z76" s="19">
        <f t="shared" si="4"/>
        <v>3.4222295644489385E-2</v>
      </c>
      <c r="AA76" s="19">
        <f t="shared" si="4"/>
        <v>6.3294296686567456E-2</v>
      </c>
      <c r="AB76" s="19">
        <f t="shared" si="4"/>
        <v>-0.11548969650027517</v>
      </c>
      <c r="AC76" s="19">
        <f t="shared" si="4"/>
        <v>1.6050238312121275E-2</v>
      </c>
      <c r="AD76" s="18">
        <v>211107</v>
      </c>
      <c r="AE76" s="18">
        <v>207236</v>
      </c>
      <c r="AF76" s="18">
        <v>144115</v>
      </c>
      <c r="AG76" s="18">
        <v>122449</v>
      </c>
      <c r="AH76" s="18">
        <v>122449</v>
      </c>
      <c r="AI76" s="20">
        <v>4.6500000000000004</v>
      </c>
      <c r="AJ76" s="20">
        <v>4.54</v>
      </c>
      <c r="AK76" s="20">
        <v>3.25</v>
      </c>
      <c r="AL76" s="20">
        <v>2.1</v>
      </c>
      <c r="AM76" s="20">
        <v>2.15</v>
      </c>
      <c r="AN76" s="18">
        <f t="shared" si="5"/>
        <v>981647.55</v>
      </c>
      <c r="AO76" s="18">
        <f t="shared" si="5"/>
        <v>940851.44000000006</v>
      </c>
      <c r="AP76" s="18">
        <f t="shared" si="5"/>
        <v>468373.75</v>
      </c>
      <c r="AQ76" s="18">
        <f t="shared" si="5"/>
        <v>257142.90000000002</v>
      </c>
      <c r="AR76" s="18">
        <f t="shared" si="5"/>
        <v>263265.34999999998</v>
      </c>
      <c r="AS76" s="22">
        <v>-8.6400000000000005E-2</v>
      </c>
      <c r="AT76" s="22">
        <v>0.1968</v>
      </c>
      <c r="AU76" s="22">
        <v>0.28949999999999998</v>
      </c>
      <c r="AV76" s="22">
        <v>0.36559999999999998</v>
      </c>
      <c r="AW76" s="22">
        <v>-1.2999999999999999E-2</v>
      </c>
      <c r="AX76" s="22">
        <v>0</v>
      </c>
      <c r="AY76" s="22">
        <v>3.8899999999999997E-2</v>
      </c>
      <c r="AZ76" s="22">
        <v>-0.6522</v>
      </c>
      <c r="BA76" s="22">
        <v>0.14349999999999999</v>
      </c>
      <c r="BB76" s="22">
        <v>0.75590000000000002</v>
      </c>
    </row>
    <row r="77" spans="2:54" x14ac:dyDescent="0.25">
      <c r="B77" s="6" t="s">
        <v>135</v>
      </c>
      <c r="C77" s="17" t="s">
        <v>136</v>
      </c>
      <c r="D77" s="7" t="s">
        <v>0</v>
      </c>
      <c r="E77" s="18">
        <v>2054339</v>
      </c>
      <c r="F77" s="18">
        <v>1936190</v>
      </c>
      <c r="G77" s="18">
        <v>1885672</v>
      </c>
      <c r="H77" s="18">
        <v>1813568</v>
      </c>
      <c r="I77" s="18">
        <v>1341610</v>
      </c>
      <c r="J77" s="18">
        <v>160898</v>
      </c>
      <c r="K77" s="18">
        <v>161549</v>
      </c>
      <c r="L77" s="18">
        <v>135056</v>
      </c>
      <c r="M77" s="18">
        <v>152446</v>
      </c>
      <c r="N77" s="18">
        <v>87281</v>
      </c>
      <c r="O77" s="18">
        <v>82405</v>
      </c>
      <c r="P77" s="18">
        <v>89638</v>
      </c>
      <c r="Q77" s="18">
        <v>65911</v>
      </c>
      <c r="R77" s="18">
        <v>80450</v>
      </c>
      <c r="S77" s="18">
        <v>25715</v>
      </c>
      <c r="T77" s="18">
        <v>1124455</v>
      </c>
      <c r="U77" s="18">
        <v>975827</v>
      </c>
      <c r="V77" s="18">
        <v>942960</v>
      </c>
      <c r="W77" s="18">
        <v>917646</v>
      </c>
      <c r="X77" s="18">
        <v>593660</v>
      </c>
      <c r="Y77" s="19">
        <f t="shared" si="4"/>
        <v>7.3284391105024216E-2</v>
      </c>
      <c r="Z77" s="19">
        <f t="shared" si="4"/>
        <v>9.1858495409534682E-2</v>
      </c>
      <c r="AA77" s="19">
        <f t="shared" si="4"/>
        <v>6.9897980826334097E-2</v>
      </c>
      <c r="AB77" s="19">
        <f t="shared" si="4"/>
        <v>8.7669972952532899E-2</v>
      </c>
      <c r="AC77" s="19">
        <f t="shared" si="4"/>
        <v>4.3316039483879659E-2</v>
      </c>
      <c r="AD77" s="18">
        <v>99024</v>
      </c>
      <c r="AE77" s="18">
        <v>99024</v>
      </c>
      <c r="AF77" s="18">
        <v>99024</v>
      </c>
      <c r="AG77" s="18">
        <v>100299</v>
      </c>
      <c r="AH77" s="18">
        <v>100839</v>
      </c>
      <c r="AI77" s="20">
        <v>15.47</v>
      </c>
      <c r="AJ77" s="20">
        <v>13.25</v>
      </c>
      <c r="AK77" s="20">
        <v>11.3</v>
      </c>
      <c r="AL77" s="20">
        <v>9.6</v>
      </c>
      <c r="AM77" s="20">
        <v>8.94</v>
      </c>
      <c r="AN77" s="18">
        <f t="shared" si="5"/>
        <v>1531901.28</v>
      </c>
      <c r="AO77" s="18">
        <f t="shared" si="5"/>
        <v>1312068</v>
      </c>
      <c r="AP77" s="18">
        <f t="shared" si="5"/>
        <v>1118971.2000000002</v>
      </c>
      <c r="AQ77" s="18">
        <f t="shared" si="5"/>
        <v>962870.39999999991</v>
      </c>
      <c r="AR77" s="18">
        <f t="shared" si="5"/>
        <v>901500.65999999992</v>
      </c>
      <c r="AS77" s="22">
        <v>-4.6699999999999998E-2</v>
      </c>
      <c r="AT77" s="22">
        <v>0.35799999999999998</v>
      </c>
      <c r="AU77" s="22">
        <v>4.8899999999999999E-2</v>
      </c>
      <c r="AV77" s="22">
        <v>0.21249999999999999</v>
      </c>
      <c r="AW77" s="22">
        <v>0.29830000000000001</v>
      </c>
      <c r="AX77" s="22">
        <v>0.44500000000000001</v>
      </c>
      <c r="AY77" s="22">
        <v>0.1976</v>
      </c>
      <c r="AZ77" s="22">
        <v>-0.25950000000000001</v>
      </c>
      <c r="BA77" s="22">
        <v>-0.1401</v>
      </c>
      <c r="BB77" s="22">
        <v>1.3187</v>
      </c>
    </row>
    <row r="78" spans="2:54" x14ac:dyDescent="0.25">
      <c r="B78" s="6" t="s">
        <v>137</v>
      </c>
      <c r="C78" s="17" t="s">
        <v>138</v>
      </c>
      <c r="D78" s="15" t="s">
        <v>293</v>
      </c>
      <c r="E78" s="18">
        <v>43597</v>
      </c>
      <c r="F78" s="18">
        <v>40813</v>
      </c>
      <c r="G78" s="18">
        <v>38891</v>
      </c>
      <c r="H78" s="18">
        <v>33310</v>
      </c>
      <c r="I78" s="18">
        <v>30481</v>
      </c>
      <c r="J78" s="18">
        <v>-7849</v>
      </c>
      <c r="K78" s="18">
        <v>982</v>
      </c>
      <c r="L78" s="18">
        <v>2499</v>
      </c>
      <c r="M78" s="18">
        <v>97</v>
      </c>
      <c r="N78" s="18">
        <v>-8035</v>
      </c>
      <c r="O78" s="18">
        <v>-6718</v>
      </c>
      <c r="P78" s="18">
        <v>-457</v>
      </c>
      <c r="Q78" s="18">
        <v>778</v>
      </c>
      <c r="R78" s="18">
        <v>-962</v>
      </c>
      <c r="S78" s="18">
        <v>-9352</v>
      </c>
      <c r="T78" s="18">
        <v>35997</v>
      </c>
      <c r="U78" s="18">
        <v>34532</v>
      </c>
      <c r="V78" s="18">
        <v>31086</v>
      </c>
      <c r="W78" s="18">
        <v>27210</v>
      </c>
      <c r="X78" s="18">
        <v>29821</v>
      </c>
      <c r="Y78" s="19">
        <f t="shared" si="4"/>
        <v>-0.18662666333305553</v>
      </c>
      <c r="Z78" s="19">
        <f t="shared" si="4"/>
        <v>-1.3234101702768447E-2</v>
      </c>
      <c r="AA78" s="19">
        <f t="shared" si="4"/>
        <v>2.502734349868108E-2</v>
      </c>
      <c r="AB78" s="19">
        <f t="shared" si="4"/>
        <v>-3.5354649026093345E-2</v>
      </c>
      <c r="AC78" s="19">
        <f t="shared" si="4"/>
        <v>-0.31360450689111702</v>
      </c>
      <c r="AD78" s="18">
        <v>294321</v>
      </c>
      <c r="AE78" s="18">
        <v>239696</v>
      </c>
      <c r="AF78" s="18">
        <v>237322</v>
      </c>
      <c r="AG78" s="18">
        <v>219141</v>
      </c>
      <c r="AH78" s="18">
        <v>39132</v>
      </c>
      <c r="AI78" s="20">
        <v>0.13</v>
      </c>
      <c r="AJ78" s="20">
        <v>0.16</v>
      </c>
      <c r="AK78" s="20">
        <v>0.12</v>
      </c>
      <c r="AL78" s="20">
        <v>0.12</v>
      </c>
      <c r="AM78" s="20">
        <v>6.5000000000000002E-2</v>
      </c>
      <c r="AN78" s="18">
        <f t="shared" si="5"/>
        <v>38261.730000000003</v>
      </c>
      <c r="AO78" s="18">
        <f t="shared" si="5"/>
        <v>38351.360000000001</v>
      </c>
      <c r="AP78" s="18">
        <f t="shared" si="5"/>
        <v>28478.639999999999</v>
      </c>
      <c r="AQ78" s="18">
        <f t="shared" si="5"/>
        <v>26296.92</v>
      </c>
      <c r="AR78" s="18">
        <f t="shared" si="5"/>
        <v>2543.58</v>
      </c>
      <c r="AS78" s="22">
        <v>-0.7</v>
      </c>
      <c r="AT78" s="22">
        <v>0.25</v>
      </c>
      <c r="AU78" s="22">
        <v>-0.2</v>
      </c>
      <c r="AV78" s="22">
        <v>2.3898000000000001</v>
      </c>
      <c r="AW78" s="22">
        <v>-4.8399999999999999E-2</v>
      </c>
      <c r="AX78" s="22">
        <v>-0.6</v>
      </c>
      <c r="AY78" s="22">
        <v>0.2</v>
      </c>
      <c r="AZ78" s="22">
        <v>-0.6875</v>
      </c>
      <c r="BA78" s="22">
        <v>-1.7000000000000001E-2</v>
      </c>
      <c r="BB78" s="22">
        <v>2.7400000000000001E-2</v>
      </c>
    </row>
    <row r="79" spans="2:54" x14ac:dyDescent="0.25">
      <c r="B79" s="6" t="s">
        <v>139</v>
      </c>
      <c r="C79" s="17" t="s">
        <v>140</v>
      </c>
      <c r="D79" s="12" t="s">
        <v>294</v>
      </c>
      <c r="E79" s="18">
        <v>18496</v>
      </c>
      <c r="F79" s="18">
        <v>15709</v>
      </c>
      <c r="G79" s="18">
        <v>12160</v>
      </c>
      <c r="H79" s="18">
        <v>2255</v>
      </c>
      <c r="I79" s="18">
        <v>12059</v>
      </c>
      <c r="J79" s="18">
        <v>14869</v>
      </c>
      <c r="K79" s="18">
        <v>11558</v>
      </c>
      <c r="L79" s="18">
        <v>9851</v>
      </c>
      <c r="M79" s="18">
        <v>-11059</v>
      </c>
      <c r="N79" s="18">
        <v>8091</v>
      </c>
      <c r="O79" s="18">
        <v>14675</v>
      </c>
      <c r="P79" s="18">
        <v>11120</v>
      </c>
      <c r="Q79" s="18">
        <v>9487</v>
      </c>
      <c r="R79" s="18">
        <v>-11975</v>
      </c>
      <c r="S79" s="18">
        <v>7689</v>
      </c>
      <c r="T79" s="18">
        <v>110948</v>
      </c>
      <c r="U79" s="18">
        <v>98998</v>
      </c>
      <c r="V79" s="18">
        <v>94498</v>
      </c>
      <c r="W79" s="18">
        <v>91516</v>
      </c>
      <c r="X79" s="18">
        <v>111395</v>
      </c>
      <c r="Y79" s="19">
        <f t="shared" si="4"/>
        <v>0.13226917114323827</v>
      </c>
      <c r="Z79" s="19">
        <f t="shared" si="4"/>
        <v>0.11232550152528334</v>
      </c>
      <c r="AA79" s="19">
        <f t="shared" si="4"/>
        <v>0.10039365912506085</v>
      </c>
      <c r="AB79" s="19">
        <f t="shared" si="4"/>
        <v>-0.13085143581450237</v>
      </c>
      <c r="AC79" s="19">
        <f t="shared" si="4"/>
        <v>6.9024642039588857E-2</v>
      </c>
      <c r="AD79" s="18">
        <v>107294</v>
      </c>
      <c r="AE79" s="18">
        <v>106772</v>
      </c>
      <c r="AF79" s="18">
        <v>105472</v>
      </c>
      <c r="AG79" s="18">
        <v>103804</v>
      </c>
      <c r="AH79" s="18">
        <v>103018</v>
      </c>
      <c r="AI79" s="20">
        <v>1.06</v>
      </c>
      <c r="AJ79" s="20">
        <v>1.24</v>
      </c>
      <c r="AK79" s="20">
        <v>1.31</v>
      </c>
      <c r="AL79" s="20">
        <v>0.98</v>
      </c>
      <c r="AM79" s="20">
        <v>0.9</v>
      </c>
      <c r="AN79" s="18">
        <f t="shared" si="5"/>
        <v>113731.64</v>
      </c>
      <c r="AO79" s="18">
        <f t="shared" si="5"/>
        <v>132397.28</v>
      </c>
      <c r="AP79" s="18">
        <f t="shared" si="5"/>
        <v>138168.32000000001</v>
      </c>
      <c r="AQ79" s="18">
        <f t="shared" si="5"/>
        <v>101727.92</v>
      </c>
      <c r="AR79" s="18">
        <f t="shared" si="5"/>
        <v>92716.2</v>
      </c>
      <c r="AS79" s="22">
        <v>-7.6600000000000001E-2</v>
      </c>
      <c r="AT79" s="22">
        <v>-0.1162</v>
      </c>
      <c r="AU79" s="22">
        <v>0.1817</v>
      </c>
      <c r="AV79" s="22">
        <v>0.48349999999999999</v>
      </c>
      <c r="AW79" s="22">
        <v>4.2500000000000003E-2</v>
      </c>
      <c r="AX79" s="22">
        <v>0.38979999999999998</v>
      </c>
      <c r="AY79" s="22">
        <v>0.36720000000000003</v>
      </c>
      <c r="AZ79" s="22">
        <v>-0.56459999999999999</v>
      </c>
      <c r="BA79" s="22">
        <v>0.83940000000000003</v>
      </c>
      <c r="BB79" s="22">
        <v>-0.1094</v>
      </c>
    </row>
    <row r="80" spans="2:54" x14ac:dyDescent="0.25">
      <c r="B80" s="6" t="s">
        <v>141</v>
      </c>
      <c r="C80" s="17" t="s">
        <v>142</v>
      </c>
      <c r="D80" s="10" t="s">
        <v>4</v>
      </c>
      <c r="E80" s="18">
        <v>18496</v>
      </c>
      <c r="F80" s="18">
        <v>15709</v>
      </c>
      <c r="G80" s="18">
        <v>12160</v>
      </c>
      <c r="H80" s="18">
        <v>2255</v>
      </c>
      <c r="I80" s="18">
        <v>12059</v>
      </c>
      <c r="J80" s="18">
        <v>14869</v>
      </c>
      <c r="K80" s="18">
        <v>11558</v>
      </c>
      <c r="L80" s="18">
        <v>9851</v>
      </c>
      <c r="M80" s="18">
        <v>-11059</v>
      </c>
      <c r="N80" s="18">
        <v>8091</v>
      </c>
      <c r="O80" s="18">
        <v>14675</v>
      </c>
      <c r="P80" s="18">
        <v>11120</v>
      </c>
      <c r="Q80" s="18">
        <v>9487</v>
      </c>
      <c r="R80" s="18">
        <v>-11975</v>
      </c>
      <c r="S80" s="18">
        <v>7689</v>
      </c>
      <c r="T80" s="18">
        <v>110948</v>
      </c>
      <c r="U80" s="18">
        <v>98998</v>
      </c>
      <c r="V80" s="18">
        <v>94498</v>
      </c>
      <c r="W80" s="18">
        <v>91516</v>
      </c>
      <c r="X80" s="18">
        <v>111395</v>
      </c>
      <c r="Y80" s="19">
        <f t="shared" si="4"/>
        <v>0.13226917114323827</v>
      </c>
      <c r="Z80" s="19">
        <f t="shared" si="4"/>
        <v>0.11232550152528334</v>
      </c>
      <c r="AA80" s="19">
        <f t="shared" si="4"/>
        <v>0.10039365912506085</v>
      </c>
      <c r="AB80" s="19">
        <f t="shared" si="4"/>
        <v>-0.13085143581450237</v>
      </c>
      <c r="AC80" s="19">
        <f t="shared" si="4"/>
        <v>6.9024642039588857E-2</v>
      </c>
      <c r="AD80" s="18">
        <v>107294</v>
      </c>
      <c r="AE80" s="18">
        <v>106772</v>
      </c>
      <c r="AF80" s="18">
        <v>105472</v>
      </c>
      <c r="AG80" s="18">
        <v>103804</v>
      </c>
      <c r="AH80" s="18">
        <v>103018</v>
      </c>
      <c r="AI80" s="20">
        <v>0.87</v>
      </c>
      <c r="AJ80" s="20">
        <v>0.83</v>
      </c>
      <c r="AK80" s="20">
        <v>0.71</v>
      </c>
      <c r="AL80" s="20">
        <v>0.7</v>
      </c>
      <c r="AM80" s="20">
        <v>0.95</v>
      </c>
      <c r="AN80" s="18">
        <f t="shared" si="5"/>
        <v>93345.78</v>
      </c>
      <c r="AO80" s="18">
        <f t="shared" si="5"/>
        <v>88620.76</v>
      </c>
      <c r="AP80" s="18">
        <f t="shared" si="5"/>
        <v>74885.119999999995</v>
      </c>
      <c r="AQ80" s="18">
        <f t="shared" si="5"/>
        <v>72662.799999999988</v>
      </c>
      <c r="AR80" s="18">
        <f t="shared" si="5"/>
        <v>97867.099999999991</v>
      </c>
      <c r="AS80" s="22">
        <v>8.0799999999999997E-2</v>
      </c>
      <c r="AT80" s="22">
        <v>0.12</v>
      </c>
      <c r="AU80" s="22">
        <v>0.3261</v>
      </c>
      <c r="AV80" s="22">
        <v>2.7300000000000001E-2</v>
      </c>
      <c r="AW80" s="22">
        <v>-0.18129999999999999</v>
      </c>
      <c r="AX80" s="22">
        <v>0.1933</v>
      </c>
      <c r="AY80" s="22">
        <v>0.70830000000000004</v>
      </c>
      <c r="AZ80" s="22">
        <v>-0.34620000000000001</v>
      </c>
      <c r="BA80" s="22">
        <v>-0.22</v>
      </c>
      <c r="BB80" s="18"/>
    </row>
    <row r="81" spans="2:54" x14ac:dyDescent="0.25">
      <c r="B81" s="6" t="s">
        <v>143</v>
      </c>
      <c r="C81" s="17" t="s">
        <v>144</v>
      </c>
      <c r="D81" s="5" t="s">
        <v>2</v>
      </c>
      <c r="E81" s="18">
        <v>11390</v>
      </c>
      <c r="F81" s="18">
        <v>11419</v>
      </c>
      <c r="G81" s="18">
        <v>10034</v>
      </c>
      <c r="H81" s="18">
        <v>9698</v>
      </c>
      <c r="I81" s="18">
        <v>6687</v>
      </c>
      <c r="J81" s="18">
        <v>8790</v>
      </c>
      <c r="K81" s="18">
        <v>8454</v>
      </c>
      <c r="L81" s="18">
        <v>7459</v>
      </c>
      <c r="M81" s="18">
        <v>7617</v>
      </c>
      <c r="N81" s="18">
        <v>4722</v>
      </c>
      <c r="O81" s="18">
        <v>8390</v>
      </c>
      <c r="P81" s="18">
        <v>8334</v>
      </c>
      <c r="Q81" s="18">
        <v>6735</v>
      </c>
      <c r="R81" s="18">
        <v>7629</v>
      </c>
      <c r="S81" s="18">
        <v>4727</v>
      </c>
      <c r="T81" s="18">
        <v>123818</v>
      </c>
      <c r="U81" s="18">
        <v>126721</v>
      </c>
      <c r="V81" s="18">
        <v>128746</v>
      </c>
      <c r="W81" s="18">
        <v>126661</v>
      </c>
      <c r="X81" s="18">
        <v>124172</v>
      </c>
      <c r="Y81" s="19">
        <f t="shared" si="4"/>
        <v>6.776074561049282E-2</v>
      </c>
      <c r="Z81" s="19">
        <f t="shared" si="4"/>
        <v>6.5766526463648486E-2</v>
      </c>
      <c r="AA81" s="19">
        <f t="shared" si="4"/>
        <v>5.2312304848305964E-2</v>
      </c>
      <c r="AB81" s="19">
        <f t="shared" si="4"/>
        <v>6.023164194187635E-2</v>
      </c>
      <c r="AC81" s="19">
        <f t="shared" si="4"/>
        <v>3.8068163515124182E-2</v>
      </c>
      <c r="AD81" s="18">
        <v>41301</v>
      </c>
      <c r="AE81" s="18">
        <v>41301</v>
      </c>
      <c r="AF81" s="18">
        <v>41301</v>
      </c>
      <c r="AG81" s="18">
        <v>41301</v>
      </c>
      <c r="AH81" s="18">
        <v>41301</v>
      </c>
      <c r="AI81" s="20">
        <v>2.85</v>
      </c>
      <c r="AJ81" s="20">
        <v>3.02</v>
      </c>
      <c r="AK81" s="20">
        <v>2.76</v>
      </c>
      <c r="AL81" s="20">
        <v>1.89</v>
      </c>
      <c r="AM81" s="20">
        <v>1.64</v>
      </c>
      <c r="AN81" s="18">
        <f t="shared" si="5"/>
        <v>117707.85</v>
      </c>
      <c r="AO81" s="18">
        <f t="shared" si="5"/>
        <v>124729.02</v>
      </c>
      <c r="AP81" s="18">
        <f t="shared" si="5"/>
        <v>113990.76</v>
      </c>
      <c r="AQ81" s="18">
        <f t="shared" si="5"/>
        <v>78058.89</v>
      </c>
      <c r="AR81" s="18">
        <f t="shared" si="5"/>
        <v>67733.64</v>
      </c>
      <c r="AS81" s="22">
        <v>8.0199999999999994E-2</v>
      </c>
      <c r="AT81" s="22">
        <v>-2E-3</v>
      </c>
      <c r="AU81" s="22">
        <v>0.20730000000000001</v>
      </c>
      <c r="AV81" s="22">
        <v>0.67979999999999996</v>
      </c>
      <c r="AW81" s="22">
        <v>-5.2400000000000002E-2</v>
      </c>
      <c r="AX81" s="22">
        <v>-2.6800000000000001E-2</v>
      </c>
      <c r="AY81" s="22">
        <v>-0.33550000000000002</v>
      </c>
      <c r="AZ81" s="22">
        <v>-0.1754</v>
      </c>
      <c r="BA81" s="22">
        <v>0.17399999999999999</v>
      </c>
      <c r="BB81" s="22">
        <v>0.1593</v>
      </c>
    </row>
    <row r="82" spans="2:54" x14ac:dyDescent="0.25">
      <c r="B82" s="6" t="s">
        <v>145</v>
      </c>
      <c r="C82" s="17" t="s">
        <v>146</v>
      </c>
      <c r="D82" s="15" t="s">
        <v>293</v>
      </c>
      <c r="E82" s="18">
        <v>6233</v>
      </c>
      <c r="F82" s="18">
        <v>4937</v>
      </c>
      <c r="G82" s="18">
        <v>2657</v>
      </c>
      <c r="H82" s="18"/>
      <c r="I82" s="18"/>
      <c r="J82" s="18">
        <v>-5330</v>
      </c>
      <c r="K82" s="18">
        <v>-5617</v>
      </c>
      <c r="L82" s="18">
        <v>-1827</v>
      </c>
      <c r="M82" s="18"/>
      <c r="N82" s="18"/>
      <c r="O82" s="18">
        <v>-5583</v>
      </c>
      <c r="P82" s="18">
        <v>-5817</v>
      </c>
      <c r="Q82" s="18">
        <v>-1924</v>
      </c>
      <c r="R82" s="18"/>
      <c r="S82" s="18"/>
      <c r="T82" s="18">
        <v>10400</v>
      </c>
      <c r="U82" s="18">
        <v>10867</v>
      </c>
      <c r="V82" s="18">
        <v>16134</v>
      </c>
      <c r="W82" s="18"/>
      <c r="X82" s="18"/>
      <c r="Y82" s="19">
        <f t="shared" si="4"/>
        <v>-0.53682692307692303</v>
      </c>
      <c r="Z82" s="19">
        <f t="shared" si="4"/>
        <v>-0.53529032851753011</v>
      </c>
      <c r="AA82" s="19">
        <f t="shared" si="4"/>
        <v>-0.11925127060865254</v>
      </c>
      <c r="AB82" s="19"/>
      <c r="AC82" s="19"/>
      <c r="AD82" s="18">
        <v>30097</v>
      </c>
      <c r="AE82" s="18">
        <v>30097</v>
      </c>
      <c r="AF82" s="18"/>
      <c r="AG82" s="18"/>
      <c r="AH82" s="18"/>
      <c r="AI82" s="20"/>
      <c r="AJ82" s="20"/>
      <c r="AK82" s="20"/>
      <c r="AL82" s="20"/>
      <c r="AM82" s="20"/>
      <c r="AN82" s="18"/>
      <c r="AO82" s="18"/>
      <c r="AP82" s="18"/>
      <c r="AQ82" s="18"/>
      <c r="AR82" s="18"/>
      <c r="AS82" s="22">
        <v>-8.6400000000000005E-2</v>
      </c>
      <c r="AT82" s="22">
        <v>-0.26390000000000002</v>
      </c>
      <c r="AU82" s="22">
        <v>-0.49209999999999998</v>
      </c>
      <c r="AV82" s="22">
        <v>8.0000000000000002E-3</v>
      </c>
      <c r="AW82" s="18"/>
      <c r="AX82" s="18"/>
      <c r="AY82" s="18"/>
      <c r="AZ82" s="18"/>
      <c r="BA82" s="18"/>
      <c r="BB82" s="18"/>
    </row>
    <row r="83" spans="2:54" x14ac:dyDescent="0.25">
      <c r="B83" s="6" t="s">
        <v>147</v>
      </c>
      <c r="C83" s="17" t="s">
        <v>148</v>
      </c>
      <c r="D83" s="15" t="s">
        <v>293</v>
      </c>
      <c r="E83" s="18">
        <v>115026</v>
      </c>
      <c r="F83" s="18"/>
      <c r="G83" s="18"/>
      <c r="H83" s="18"/>
      <c r="I83" s="18"/>
      <c r="J83" s="18">
        <v>20855</v>
      </c>
      <c r="K83" s="18"/>
      <c r="L83" s="18"/>
      <c r="M83" s="18"/>
      <c r="N83" s="18"/>
      <c r="O83" s="18">
        <v>9559</v>
      </c>
      <c r="P83" s="18"/>
      <c r="Q83" s="18"/>
      <c r="R83" s="18"/>
      <c r="S83" s="18"/>
      <c r="T83" s="18">
        <v>218229</v>
      </c>
      <c r="U83" s="18"/>
      <c r="V83" s="18"/>
      <c r="W83" s="18"/>
      <c r="X83" s="18"/>
      <c r="Y83" s="19">
        <f t="shared" si="4"/>
        <v>4.3802611018700539E-2</v>
      </c>
      <c r="Z83" s="19"/>
      <c r="AA83" s="19"/>
      <c r="AB83" s="19"/>
      <c r="AC83" s="19"/>
      <c r="AD83" s="18">
        <v>185030</v>
      </c>
      <c r="AE83" s="18"/>
      <c r="AF83" s="18"/>
      <c r="AG83" s="18"/>
      <c r="AH83" s="18"/>
      <c r="AI83" s="20"/>
      <c r="AJ83" s="20"/>
      <c r="AK83" s="20"/>
      <c r="AL83" s="20"/>
      <c r="AM83" s="20"/>
      <c r="AN83" s="18"/>
      <c r="AO83" s="18"/>
      <c r="AP83" s="18"/>
      <c r="AQ83" s="18"/>
      <c r="AR83" s="18"/>
      <c r="AS83" s="22">
        <v>-0.20369999999999999</v>
      </c>
      <c r="AT83" s="22">
        <v>0.1176</v>
      </c>
      <c r="AU83" s="18"/>
      <c r="AV83" s="18"/>
      <c r="AW83" s="18"/>
      <c r="AX83" s="18"/>
      <c r="AY83" s="18"/>
      <c r="AZ83" s="18"/>
      <c r="BA83" s="18"/>
      <c r="BB83" s="18"/>
    </row>
    <row r="84" spans="2:54" x14ac:dyDescent="0.25">
      <c r="B84" s="6" t="s">
        <v>149</v>
      </c>
      <c r="C84" s="17" t="s">
        <v>150</v>
      </c>
      <c r="D84" s="15" t="s">
        <v>293</v>
      </c>
      <c r="E84" s="18">
        <v>1694000</v>
      </c>
      <c r="F84" s="18">
        <v>1748000</v>
      </c>
      <c r="G84" s="18">
        <v>1928761</v>
      </c>
      <c r="H84" s="18"/>
      <c r="I84" s="18"/>
      <c r="J84" s="18">
        <v>368000</v>
      </c>
      <c r="K84" s="18">
        <v>543000</v>
      </c>
      <c r="L84" s="18">
        <v>397586</v>
      </c>
      <c r="M84" s="18"/>
      <c r="N84" s="18"/>
      <c r="O84" s="18">
        <v>47000</v>
      </c>
      <c r="P84" s="18">
        <v>212000</v>
      </c>
      <c r="Q84" s="18">
        <v>114701</v>
      </c>
      <c r="R84" s="18"/>
      <c r="S84" s="18"/>
      <c r="T84" s="18">
        <v>6058000</v>
      </c>
      <c r="U84" s="18">
        <v>5689000</v>
      </c>
      <c r="V84" s="18">
        <v>5802055</v>
      </c>
      <c r="W84" s="18"/>
      <c r="X84" s="18"/>
      <c r="Y84" s="19">
        <f t="shared" si="4"/>
        <v>7.7583360845163421E-3</v>
      </c>
      <c r="Z84" s="19">
        <f t="shared" si="4"/>
        <v>3.7264897169977149E-2</v>
      </c>
      <c r="AA84" s="19">
        <f t="shared" si="4"/>
        <v>1.9769030110883126E-2</v>
      </c>
      <c r="AB84" s="19"/>
      <c r="AC84" s="19"/>
      <c r="AD84" s="18">
        <v>1376600</v>
      </c>
      <c r="AE84" s="18">
        <v>1399859</v>
      </c>
      <c r="AF84" s="18"/>
      <c r="AG84" s="18"/>
      <c r="AH84" s="18"/>
      <c r="AI84" s="20"/>
      <c r="AJ84" s="20"/>
      <c r="AK84" s="20"/>
      <c r="AL84" s="20"/>
      <c r="AM84" s="20"/>
      <c r="AN84" s="18"/>
      <c r="AO84" s="18"/>
      <c r="AP84" s="18"/>
      <c r="AQ84" s="18"/>
      <c r="AR84" s="18"/>
      <c r="AS84" s="22">
        <v>-9.0399999999999994E-2</v>
      </c>
      <c r="AT84" s="22">
        <v>0.51129999999999998</v>
      </c>
      <c r="AU84" s="22">
        <v>-0.1202</v>
      </c>
      <c r="AV84" s="18"/>
      <c r="AW84" s="18"/>
      <c r="AX84" s="18"/>
      <c r="AY84" s="18"/>
      <c r="AZ84" s="18"/>
      <c r="BA84" s="18"/>
      <c r="BB84" s="18"/>
    </row>
    <row r="85" spans="2:54" x14ac:dyDescent="0.25">
      <c r="B85" s="6" t="s">
        <v>151</v>
      </c>
      <c r="C85" s="17" t="s">
        <v>152</v>
      </c>
      <c r="D85" s="15" t="s">
        <v>293</v>
      </c>
      <c r="E85" s="18">
        <v>97102</v>
      </c>
      <c r="F85" s="18">
        <v>97541</v>
      </c>
      <c r="G85" s="18">
        <v>99183</v>
      </c>
      <c r="H85" s="18">
        <v>106416</v>
      </c>
      <c r="I85" s="18">
        <v>122333</v>
      </c>
      <c r="J85" s="18">
        <v>8070</v>
      </c>
      <c r="K85" s="18">
        <v>11316</v>
      </c>
      <c r="L85" s="18">
        <v>12474</v>
      </c>
      <c r="M85" s="18">
        <v>13905</v>
      </c>
      <c r="N85" s="18">
        <v>11534</v>
      </c>
      <c r="O85" s="18">
        <v>5690</v>
      </c>
      <c r="P85" s="18">
        <v>4708</v>
      </c>
      <c r="Q85" s="18">
        <v>5150</v>
      </c>
      <c r="R85" s="18">
        <v>6462</v>
      </c>
      <c r="S85" s="18">
        <v>4749</v>
      </c>
      <c r="T85" s="18">
        <v>95158</v>
      </c>
      <c r="U85" s="18">
        <v>79221</v>
      </c>
      <c r="V85" s="18">
        <v>84381</v>
      </c>
      <c r="W85" s="18">
        <v>90244</v>
      </c>
      <c r="X85" s="18">
        <v>99999</v>
      </c>
      <c r="Y85" s="19">
        <f t="shared" si="4"/>
        <v>5.9795287837070978E-2</v>
      </c>
      <c r="Z85" s="19">
        <f t="shared" si="4"/>
        <v>5.9428686838085859E-2</v>
      </c>
      <c r="AA85" s="19">
        <f t="shared" si="4"/>
        <v>6.103269693414394E-2</v>
      </c>
      <c r="AB85" s="19">
        <f t="shared" si="4"/>
        <v>7.1605868534196176E-2</v>
      </c>
      <c r="AC85" s="19">
        <f t="shared" si="4"/>
        <v>4.7490474904749044E-2</v>
      </c>
      <c r="AD85" s="18">
        <v>66606</v>
      </c>
      <c r="AE85" s="18">
        <v>66606</v>
      </c>
      <c r="AF85" s="18">
        <v>66606</v>
      </c>
      <c r="AG85" s="18">
        <v>66606</v>
      </c>
      <c r="AH85" s="18">
        <v>66606</v>
      </c>
      <c r="AI85" s="20">
        <v>1.1499999999999999</v>
      </c>
      <c r="AJ85" s="20">
        <v>1.1499999999999999</v>
      </c>
      <c r="AK85" s="20">
        <v>1.29</v>
      </c>
      <c r="AL85" s="20">
        <v>1.0900000000000001</v>
      </c>
      <c r="AM85" s="20">
        <v>1.56</v>
      </c>
      <c r="AN85" s="18">
        <f t="shared" si="5"/>
        <v>76596.899999999994</v>
      </c>
      <c r="AO85" s="18">
        <f t="shared" si="5"/>
        <v>76596.899999999994</v>
      </c>
      <c r="AP85" s="18">
        <f t="shared" si="5"/>
        <v>85921.74</v>
      </c>
      <c r="AQ85" s="18">
        <f t="shared" si="5"/>
        <v>72600.540000000008</v>
      </c>
      <c r="AR85" s="18">
        <f t="shared" si="5"/>
        <v>103905.36</v>
      </c>
      <c r="AS85" s="22">
        <v>-3.8800000000000001E-2</v>
      </c>
      <c r="AT85" s="22">
        <v>-0.13850000000000001</v>
      </c>
      <c r="AU85" s="22">
        <v>0.104</v>
      </c>
      <c r="AV85" s="22">
        <v>0.36959999999999998</v>
      </c>
      <c r="AW85" s="22">
        <v>-0.32640000000000002</v>
      </c>
      <c r="AX85" s="22">
        <v>0.1147</v>
      </c>
      <c r="AY85" s="22">
        <v>0.43020000000000003</v>
      </c>
      <c r="AZ85" s="22">
        <v>-0.34289999999999998</v>
      </c>
      <c r="BA85" s="22">
        <v>4.6100000000000002E-2</v>
      </c>
      <c r="BB85" s="22">
        <v>0.80479999999999996</v>
      </c>
    </row>
    <row r="86" spans="2:54" x14ac:dyDescent="0.25">
      <c r="B86" s="6" t="s">
        <v>153</v>
      </c>
      <c r="C86" s="17" t="s">
        <v>154</v>
      </c>
      <c r="D86" s="8" t="s">
        <v>1</v>
      </c>
      <c r="E86" s="18">
        <v>7296</v>
      </c>
      <c r="F86" s="18">
        <v>1697</v>
      </c>
      <c r="G86" s="18">
        <v>3675</v>
      </c>
      <c r="H86" s="18">
        <v>1971</v>
      </c>
      <c r="I86" s="18">
        <v>4787</v>
      </c>
      <c r="J86" s="18">
        <v>6915</v>
      </c>
      <c r="K86" s="18">
        <v>-1989</v>
      </c>
      <c r="L86" s="18">
        <v>3317</v>
      </c>
      <c r="M86" s="18">
        <v>-8405</v>
      </c>
      <c r="N86" s="18">
        <v>4385</v>
      </c>
      <c r="O86" s="18">
        <v>6500</v>
      </c>
      <c r="P86" s="18">
        <v>-2382</v>
      </c>
      <c r="Q86" s="18">
        <v>2903</v>
      </c>
      <c r="R86" s="18">
        <v>-8824</v>
      </c>
      <c r="S86" s="18">
        <v>3899</v>
      </c>
      <c r="T86" s="18">
        <v>54734</v>
      </c>
      <c r="U86" s="18">
        <v>46761</v>
      </c>
      <c r="V86" s="18">
        <v>48611</v>
      </c>
      <c r="W86" s="18">
        <v>48332</v>
      </c>
      <c r="X86" s="18">
        <v>58965</v>
      </c>
      <c r="Y86" s="19">
        <f t="shared" si="4"/>
        <v>0.11875616618555195</v>
      </c>
      <c r="Z86" s="19">
        <f t="shared" si="4"/>
        <v>-5.0939885802271122E-2</v>
      </c>
      <c r="AA86" s="19">
        <f t="shared" si="4"/>
        <v>5.9718993643414042E-2</v>
      </c>
      <c r="AB86" s="19">
        <f t="shared" si="4"/>
        <v>-0.18257055367044608</v>
      </c>
      <c r="AC86" s="19">
        <f t="shared" si="4"/>
        <v>6.612397184770627E-2</v>
      </c>
      <c r="AD86" s="18">
        <v>9883</v>
      </c>
      <c r="AE86" s="18">
        <v>9558</v>
      </c>
      <c r="AF86" s="18">
        <v>9841</v>
      </c>
      <c r="AG86" s="18">
        <v>10040</v>
      </c>
      <c r="AH86" s="18">
        <v>10126</v>
      </c>
      <c r="AI86" s="20">
        <v>5.1639999999999997</v>
      </c>
      <c r="AJ86" s="20">
        <v>4.5999999999999996</v>
      </c>
      <c r="AK86" s="20">
        <v>5.2</v>
      </c>
      <c r="AL86" s="20">
        <v>4.8150000000000004</v>
      </c>
      <c r="AM86" s="20">
        <v>5.9</v>
      </c>
      <c r="AN86" s="18">
        <f t="shared" si="5"/>
        <v>51035.811999999998</v>
      </c>
      <c r="AO86" s="18">
        <f t="shared" si="5"/>
        <v>43966.799999999996</v>
      </c>
      <c r="AP86" s="18">
        <f t="shared" si="5"/>
        <v>51173.200000000004</v>
      </c>
      <c r="AQ86" s="18">
        <f t="shared" si="5"/>
        <v>48342.600000000006</v>
      </c>
      <c r="AR86" s="18">
        <f t="shared" si="5"/>
        <v>59743.4</v>
      </c>
      <c r="AS86" s="22">
        <v>7.5800000000000006E-2</v>
      </c>
      <c r="AT86" s="22">
        <v>0.1004</v>
      </c>
      <c r="AU86" s="22">
        <v>-5.6500000000000002E-2</v>
      </c>
      <c r="AV86" s="22">
        <v>8.3999999999999995E-3</v>
      </c>
      <c r="AW86" s="22">
        <v>-0.10199999999999999</v>
      </c>
      <c r="AX86" s="22">
        <v>4.5900000000000003E-2</v>
      </c>
      <c r="AY86" s="22">
        <v>0.36249999999999999</v>
      </c>
      <c r="AZ86" s="22">
        <v>-0.45950000000000002</v>
      </c>
      <c r="BA86" s="22">
        <v>0.13850000000000001</v>
      </c>
      <c r="BB86" s="22">
        <v>0.2646</v>
      </c>
    </row>
    <row r="87" spans="2:54" x14ac:dyDescent="0.25">
      <c r="B87" s="6" t="s">
        <v>155</v>
      </c>
      <c r="C87" s="17" t="s">
        <v>155</v>
      </c>
      <c r="D87" s="5" t="s">
        <v>2</v>
      </c>
      <c r="E87" s="18">
        <v>17009</v>
      </c>
      <c r="F87" s="18">
        <v>19143</v>
      </c>
      <c r="G87" s="18">
        <v>46695</v>
      </c>
      <c r="H87" s="18">
        <v>26165</v>
      </c>
      <c r="I87" s="18">
        <v>24476</v>
      </c>
      <c r="J87" s="18">
        <v>9838</v>
      </c>
      <c r="K87" s="18">
        <v>10875</v>
      </c>
      <c r="L87" s="18">
        <v>36857</v>
      </c>
      <c r="M87" s="18">
        <v>-890</v>
      </c>
      <c r="N87" s="18">
        <v>-10888</v>
      </c>
      <c r="O87" s="18">
        <v>6385</v>
      </c>
      <c r="P87" s="18">
        <v>7632</v>
      </c>
      <c r="Q87" s="18">
        <v>32993</v>
      </c>
      <c r="R87" s="18">
        <v>-2288</v>
      </c>
      <c r="S87" s="18">
        <v>-14667</v>
      </c>
      <c r="T87" s="18">
        <v>165473</v>
      </c>
      <c r="U87" s="18">
        <v>163517</v>
      </c>
      <c r="V87" s="18">
        <v>156589</v>
      </c>
      <c r="W87" s="18">
        <v>158145</v>
      </c>
      <c r="X87" s="18">
        <v>175445</v>
      </c>
      <c r="Y87" s="19">
        <f t="shared" si="4"/>
        <v>3.8586355477932953E-2</v>
      </c>
      <c r="Z87" s="19">
        <f t="shared" si="4"/>
        <v>4.6674046123644633E-2</v>
      </c>
      <c r="AA87" s="19">
        <f t="shared" si="4"/>
        <v>0.21069806946848119</v>
      </c>
      <c r="AB87" s="19">
        <f t="shared" si="4"/>
        <v>-1.446773530620633E-2</v>
      </c>
      <c r="AC87" s="19">
        <f t="shared" si="4"/>
        <v>-8.3598848642024562E-2</v>
      </c>
      <c r="AD87" s="18">
        <v>161920</v>
      </c>
      <c r="AE87" s="18">
        <v>161920</v>
      </c>
      <c r="AF87" s="18">
        <v>161920</v>
      </c>
      <c r="AG87" s="18">
        <v>161920</v>
      </c>
      <c r="AH87" s="18">
        <v>193326</v>
      </c>
      <c r="AI87" s="20">
        <v>0.66</v>
      </c>
      <c r="AJ87" s="20">
        <v>0.6</v>
      </c>
      <c r="AK87" s="20">
        <v>0.59499999999999997</v>
      </c>
      <c r="AL87" s="20">
        <v>0.56000000000000005</v>
      </c>
      <c r="AM87" s="20">
        <v>0.51</v>
      </c>
      <c r="AN87" s="18">
        <f t="shared" si="5"/>
        <v>106867.20000000001</v>
      </c>
      <c r="AO87" s="18">
        <f t="shared" si="5"/>
        <v>97152</v>
      </c>
      <c r="AP87" s="18">
        <f t="shared" si="5"/>
        <v>96342.399999999994</v>
      </c>
      <c r="AQ87" s="18">
        <f t="shared" si="5"/>
        <v>90675.200000000012</v>
      </c>
      <c r="AR87" s="18">
        <f t="shared" si="5"/>
        <v>98596.26</v>
      </c>
      <c r="AS87" s="22">
        <v>4.48E-2</v>
      </c>
      <c r="AT87" s="22">
        <v>0.09</v>
      </c>
      <c r="AU87" s="22">
        <v>6.4899999999999999E-2</v>
      </c>
      <c r="AV87" s="22">
        <v>0.27939999999999998</v>
      </c>
      <c r="AW87" s="22">
        <v>2.6700000000000002E-2</v>
      </c>
      <c r="AX87" s="22">
        <v>0.15379999999999999</v>
      </c>
      <c r="AY87" s="22">
        <v>0.36909999999999998</v>
      </c>
      <c r="AZ87" s="22">
        <v>-0.23050000000000001</v>
      </c>
      <c r="BA87" s="22">
        <v>-0.1656</v>
      </c>
      <c r="BB87" s="22">
        <v>-0.19089999999999999</v>
      </c>
    </row>
    <row r="88" spans="2:54" x14ac:dyDescent="0.25">
      <c r="B88" s="6" t="s">
        <v>156</v>
      </c>
      <c r="C88" s="17" t="s">
        <v>157</v>
      </c>
      <c r="D88" s="15" t="s">
        <v>293</v>
      </c>
      <c r="E88" s="18">
        <v>1390700</v>
      </c>
      <c r="F88" s="18">
        <v>1660519</v>
      </c>
      <c r="G88" s="18">
        <v>1673742</v>
      </c>
      <c r="H88" s="18">
        <v>1623362</v>
      </c>
      <c r="I88" s="18">
        <v>1581484</v>
      </c>
      <c r="J88" s="18">
        <v>95700</v>
      </c>
      <c r="K88" s="18">
        <v>94449</v>
      </c>
      <c r="L88" s="18">
        <v>85819</v>
      </c>
      <c r="M88" s="18">
        <v>104157</v>
      </c>
      <c r="N88" s="18">
        <v>112965</v>
      </c>
      <c r="O88" s="18">
        <v>73600</v>
      </c>
      <c r="P88" s="18">
        <v>49310</v>
      </c>
      <c r="Q88" s="18">
        <v>42928</v>
      </c>
      <c r="R88" s="18">
        <v>62533</v>
      </c>
      <c r="S88" s="18">
        <v>66543</v>
      </c>
      <c r="T88" s="18">
        <v>1182100</v>
      </c>
      <c r="U88" s="18">
        <v>1200296</v>
      </c>
      <c r="V88" s="18">
        <v>1258297</v>
      </c>
      <c r="W88" s="18">
        <v>1223062</v>
      </c>
      <c r="X88" s="18">
        <v>1032053</v>
      </c>
      <c r="Y88" s="19">
        <f t="shared" si="4"/>
        <v>6.2262075966500297E-2</v>
      </c>
      <c r="Z88" s="19">
        <f t="shared" si="4"/>
        <v>4.1081533221805286E-2</v>
      </c>
      <c r="AA88" s="19">
        <f t="shared" si="4"/>
        <v>3.4115951957288303E-2</v>
      </c>
      <c r="AB88" s="19">
        <f t="shared" si="4"/>
        <v>5.1128233891658804E-2</v>
      </c>
      <c r="AC88" s="19">
        <f t="shared" si="4"/>
        <v>6.4476339877893862E-2</v>
      </c>
      <c r="AD88" s="18">
        <v>198126</v>
      </c>
      <c r="AE88" s="18">
        <v>198126</v>
      </c>
      <c r="AF88" s="18">
        <v>196748</v>
      </c>
      <c r="AG88" s="18">
        <v>196748</v>
      </c>
      <c r="AH88" s="18">
        <v>192233</v>
      </c>
      <c r="AI88" s="20">
        <v>4.2</v>
      </c>
      <c r="AJ88" s="20">
        <v>3.08</v>
      </c>
      <c r="AK88" s="20">
        <v>2.9</v>
      </c>
      <c r="AL88" s="20">
        <v>2.5</v>
      </c>
      <c r="AM88" s="20">
        <v>2.9</v>
      </c>
      <c r="AN88" s="18">
        <f t="shared" si="5"/>
        <v>832129.20000000007</v>
      </c>
      <c r="AO88" s="18">
        <f t="shared" si="5"/>
        <v>610228.07999999996</v>
      </c>
      <c r="AP88" s="18">
        <f t="shared" si="5"/>
        <v>570569.19999999995</v>
      </c>
      <c r="AQ88" s="18">
        <f t="shared" si="5"/>
        <v>491870</v>
      </c>
      <c r="AR88" s="18">
        <f t="shared" si="5"/>
        <v>557475.69999999995</v>
      </c>
      <c r="AS88" s="22">
        <v>0.54749999999999999</v>
      </c>
      <c r="AT88" s="22">
        <v>-6.5500000000000003E-2</v>
      </c>
      <c r="AU88" s="22">
        <v>0.1431</v>
      </c>
      <c r="AV88" s="22">
        <v>0.48980000000000001</v>
      </c>
      <c r="AW88" s="22">
        <v>-0.3044</v>
      </c>
      <c r="AX88" s="22">
        <v>0.28760000000000002</v>
      </c>
      <c r="AY88" s="22">
        <v>-0.32569999999999999</v>
      </c>
      <c r="AZ88" s="22">
        <v>-0.53290000000000004</v>
      </c>
      <c r="BA88" s="22">
        <v>-2.1700000000000001E-2</v>
      </c>
      <c r="BB88" s="22">
        <v>0.69450000000000001</v>
      </c>
    </row>
    <row r="89" spans="2:54" x14ac:dyDescent="0.25">
      <c r="B89" s="6" t="s">
        <v>158</v>
      </c>
      <c r="C89" s="17" t="s">
        <v>159</v>
      </c>
      <c r="D89" s="15" t="s">
        <v>293</v>
      </c>
      <c r="E89" s="18">
        <v>488</v>
      </c>
      <c r="F89" s="18">
        <v>139</v>
      </c>
      <c r="G89" s="18">
        <v>12</v>
      </c>
      <c r="H89" s="18">
        <v>36</v>
      </c>
      <c r="I89" s="18">
        <v>74</v>
      </c>
      <c r="J89" s="18">
        <v>-510</v>
      </c>
      <c r="K89" s="18">
        <v>-1542</v>
      </c>
      <c r="L89" s="18">
        <v>-649</v>
      </c>
      <c r="M89" s="18">
        <v>-537</v>
      </c>
      <c r="N89" s="18">
        <v>-769</v>
      </c>
      <c r="O89" s="18">
        <v>-513</v>
      </c>
      <c r="P89" s="18">
        <v>-1686</v>
      </c>
      <c r="Q89" s="18">
        <v>-914</v>
      </c>
      <c r="R89" s="18">
        <v>-766</v>
      </c>
      <c r="S89" s="18">
        <v>-851</v>
      </c>
      <c r="T89" s="18">
        <v>10929</v>
      </c>
      <c r="U89" s="18">
        <v>9945</v>
      </c>
      <c r="V89" s="18">
        <v>10104</v>
      </c>
      <c r="W89" s="18">
        <v>9436</v>
      </c>
      <c r="X89" s="18">
        <v>10192</v>
      </c>
      <c r="Y89" s="19">
        <f t="shared" si="4"/>
        <v>-4.693933571232501E-2</v>
      </c>
      <c r="Z89" s="19">
        <f t="shared" si="4"/>
        <v>-0.16953242835595778</v>
      </c>
      <c r="AA89" s="19">
        <f t="shared" si="4"/>
        <v>-9.0459224069675381E-2</v>
      </c>
      <c r="AB89" s="19">
        <f t="shared" si="4"/>
        <v>-8.1178465451462484E-2</v>
      </c>
      <c r="AC89" s="19">
        <f t="shared" si="4"/>
        <v>-8.3496860282574567E-2</v>
      </c>
      <c r="AD89" s="18">
        <v>565884</v>
      </c>
      <c r="AE89" s="18">
        <v>479406</v>
      </c>
      <c r="AF89" s="18">
        <v>343553</v>
      </c>
      <c r="AG89" s="18">
        <v>343553</v>
      </c>
      <c r="AH89" s="18">
        <v>343553</v>
      </c>
      <c r="AI89" s="20">
        <v>0.01</v>
      </c>
      <c r="AJ89" s="20">
        <v>1.4E-2</v>
      </c>
      <c r="AK89" s="20">
        <v>2.1000000000000001E-2</v>
      </c>
      <c r="AL89" s="20">
        <v>2.1000000000000001E-2</v>
      </c>
      <c r="AM89" s="20">
        <v>2.1999999999999999E-2</v>
      </c>
      <c r="AN89" s="18">
        <f t="shared" si="5"/>
        <v>5658.84</v>
      </c>
      <c r="AO89" s="18">
        <f t="shared" si="5"/>
        <v>6711.6840000000002</v>
      </c>
      <c r="AP89" s="18">
        <f t="shared" si="5"/>
        <v>7214.6130000000003</v>
      </c>
      <c r="AQ89" s="18">
        <f t="shared" si="5"/>
        <v>7214.6130000000003</v>
      </c>
      <c r="AR89" s="18">
        <f t="shared" si="5"/>
        <v>7558.1659999999993</v>
      </c>
      <c r="AS89" s="22">
        <v>-0.2</v>
      </c>
      <c r="AT89" s="22">
        <v>-0.20630000000000001</v>
      </c>
      <c r="AU89" s="22">
        <v>0.16669999999999999</v>
      </c>
      <c r="AV89" s="22">
        <v>-0.42420000000000002</v>
      </c>
      <c r="AW89" s="22">
        <v>-4.3499999999999997E-2</v>
      </c>
      <c r="AX89" s="22">
        <v>-0.36109999999999998</v>
      </c>
      <c r="AY89" s="22">
        <v>0.44</v>
      </c>
      <c r="AZ89" s="22">
        <v>-0.5968</v>
      </c>
      <c r="BA89" s="22">
        <v>0.77139999999999997</v>
      </c>
      <c r="BB89" s="22">
        <v>-0.21679999999999999</v>
      </c>
    </row>
    <row r="90" spans="2:54" x14ac:dyDescent="0.25">
      <c r="B90" s="6" t="s">
        <v>160</v>
      </c>
      <c r="C90" s="17" t="s">
        <v>161</v>
      </c>
      <c r="D90" s="15" t="s">
        <v>293</v>
      </c>
      <c r="E90" s="18">
        <v>9261</v>
      </c>
      <c r="F90" s="18">
        <v>9727</v>
      </c>
      <c r="G90" s="18">
        <v>8403</v>
      </c>
      <c r="H90" s="18">
        <v>10116</v>
      </c>
      <c r="I90" s="18">
        <v>4734</v>
      </c>
      <c r="J90" s="18">
        <v>2909</v>
      </c>
      <c r="K90" s="18">
        <v>2386</v>
      </c>
      <c r="L90" s="18">
        <v>-7640</v>
      </c>
      <c r="M90" s="18">
        <v>-27696</v>
      </c>
      <c r="N90" s="18">
        <v>231</v>
      </c>
      <c r="O90" s="18">
        <v>-159</v>
      </c>
      <c r="P90" s="18">
        <v>-1229</v>
      </c>
      <c r="Q90" s="18">
        <v>-8736</v>
      </c>
      <c r="R90" s="18">
        <v>-24599</v>
      </c>
      <c r="S90" s="18">
        <v>-3382</v>
      </c>
      <c r="T90" s="18">
        <v>76139</v>
      </c>
      <c r="U90" s="18">
        <v>77100</v>
      </c>
      <c r="V90" s="18">
        <v>79070</v>
      </c>
      <c r="W90" s="18">
        <v>88590</v>
      </c>
      <c r="X90" s="18">
        <v>114494</v>
      </c>
      <c r="Y90" s="19">
        <f t="shared" si="4"/>
        <v>-2.0882858981599445E-3</v>
      </c>
      <c r="Z90" s="19">
        <f t="shared" si="4"/>
        <v>-1.5940337224383917E-2</v>
      </c>
      <c r="AA90" s="19">
        <f t="shared" si="4"/>
        <v>-0.11048438092829138</v>
      </c>
      <c r="AB90" s="19">
        <f t="shared" si="4"/>
        <v>-0.27767242352409977</v>
      </c>
      <c r="AC90" s="19">
        <f t="shared" si="4"/>
        <v>-2.9538665781613009E-2</v>
      </c>
      <c r="AD90" s="18">
        <v>288064</v>
      </c>
      <c r="AE90" s="18">
        <v>288064</v>
      </c>
      <c r="AF90" s="18">
        <v>288064</v>
      </c>
      <c r="AG90" s="18">
        <v>288064</v>
      </c>
      <c r="AH90" s="18">
        <v>288064</v>
      </c>
      <c r="AI90" s="20">
        <v>5.8000000000000003E-2</v>
      </c>
      <c r="AJ90" s="20">
        <v>0.05</v>
      </c>
      <c r="AK90" s="20">
        <v>7.8E-2</v>
      </c>
      <c r="AL90" s="20">
        <v>0.161</v>
      </c>
      <c r="AM90" s="20">
        <v>0.151</v>
      </c>
      <c r="AN90" s="18">
        <f t="shared" si="5"/>
        <v>16707.712</v>
      </c>
      <c r="AO90" s="18">
        <f t="shared" si="5"/>
        <v>14403.2</v>
      </c>
      <c r="AP90" s="18">
        <f t="shared" si="5"/>
        <v>22468.991999999998</v>
      </c>
      <c r="AQ90" s="18">
        <f t="shared" si="5"/>
        <v>46378.304000000004</v>
      </c>
      <c r="AR90" s="18">
        <f t="shared" si="5"/>
        <v>43497.663999999997</v>
      </c>
      <c r="AS90" s="22">
        <v>0.45829999999999999</v>
      </c>
      <c r="AT90" s="22">
        <v>-0.36</v>
      </c>
      <c r="AU90" s="22">
        <v>-0.27179999999999999</v>
      </c>
      <c r="AV90" s="22">
        <v>-0.31330000000000002</v>
      </c>
      <c r="AW90" s="22">
        <v>-0.16669999999999999</v>
      </c>
      <c r="AX90" s="22">
        <v>-0.24490000000000001</v>
      </c>
      <c r="AY90" s="22">
        <v>-0.4</v>
      </c>
      <c r="AZ90" s="22">
        <v>-0.36359999999999998</v>
      </c>
      <c r="BA90" s="22">
        <v>-4.3499999999999997E-2</v>
      </c>
      <c r="BB90" s="22">
        <v>4.5499999999999999E-2</v>
      </c>
    </row>
    <row r="91" spans="2:54" x14ac:dyDescent="0.25">
      <c r="B91" s="6" t="s">
        <v>162</v>
      </c>
      <c r="C91" s="17" t="s">
        <v>163</v>
      </c>
      <c r="D91" s="8" t="s">
        <v>1</v>
      </c>
      <c r="E91" s="18">
        <v>19808</v>
      </c>
      <c r="F91" s="18">
        <v>672</v>
      </c>
      <c r="G91" s="18">
        <v>8656</v>
      </c>
      <c r="H91" s="18">
        <v>6191</v>
      </c>
      <c r="I91" s="18">
        <v>26754</v>
      </c>
      <c r="J91" s="18">
        <v>18487</v>
      </c>
      <c r="K91" s="18">
        <v>-781</v>
      </c>
      <c r="L91" s="18">
        <v>-9032</v>
      </c>
      <c r="M91" s="18">
        <v>-6920</v>
      </c>
      <c r="N91" s="18">
        <v>14384</v>
      </c>
      <c r="O91" s="18">
        <v>16908</v>
      </c>
      <c r="P91" s="18">
        <v>-1763</v>
      </c>
      <c r="Q91" s="18">
        <v>-10375</v>
      </c>
      <c r="R91" s="18">
        <v>-16158</v>
      </c>
      <c r="S91" s="18">
        <v>-4767</v>
      </c>
      <c r="T91" s="18">
        <v>2843</v>
      </c>
      <c r="U91" s="18">
        <v>3530</v>
      </c>
      <c r="V91" s="18">
        <v>5735</v>
      </c>
      <c r="W91" s="18">
        <v>14507</v>
      </c>
      <c r="X91" s="18">
        <v>248679</v>
      </c>
      <c r="Y91" s="19">
        <f t="shared" si="4"/>
        <v>5.9472388322194867</v>
      </c>
      <c r="Z91" s="19">
        <f t="shared" si="4"/>
        <v>-0.49943342776203964</v>
      </c>
      <c r="AA91" s="19">
        <f t="shared" si="4"/>
        <v>-1.8090671316477769</v>
      </c>
      <c r="AB91" s="19">
        <f t="shared" si="4"/>
        <v>-1.1138071275935755</v>
      </c>
      <c r="AC91" s="19">
        <f t="shared" si="4"/>
        <v>-1.9169290531166686E-2</v>
      </c>
      <c r="AD91" s="18">
        <v>109958</v>
      </c>
      <c r="AE91" s="18">
        <v>109958</v>
      </c>
      <c r="AF91" s="18">
        <v>109958</v>
      </c>
      <c r="AG91" s="18">
        <v>109958</v>
      </c>
      <c r="AH91" s="18">
        <v>76667</v>
      </c>
      <c r="AI91" s="20">
        <v>5.0000000000000001E-3</v>
      </c>
      <c r="AJ91" s="20">
        <v>5.0000000000000001E-3</v>
      </c>
      <c r="AK91" s="20">
        <v>2E-3</v>
      </c>
      <c r="AL91" s="20">
        <v>6.0000000000000001E-3</v>
      </c>
      <c r="AM91" s="20">
        <v>2.9000000000000001E-2</v>
      </c>
      <c r="AN91" s="18">
        <f t="shared" si="5"/>
        <v>549.79</v>
      </c>
      <c r="AO91" s="18">
        <f t="shared" si="5"/>
        <v>549.79</v>
      </c>
      <c r="AP91" s="18">
        <f t="shared" si="5"/>
        <v>219.916</v>
      </c>
      <c r="AQ91" s="18">
        <f t="shared" si="5"/>
        <v>659.74800000000005</v>
      </c>
      <c r="AR91" s="18">
        <f t="shared" si="5"/>
        <v>2223.3430000000003</v>
      </c>
      <c r="AS91" s="22">
        <v>0</v>
      </c>
      <c r="AT91" s="22">
        <v>0</v>
      </c>
      <c r="AU91" s="22">
        <v>2.3332999999999999</v>
      </c>
      <c r="AV91" s="22">
        <v>-0.9</v>
      </c>
      <c r="AW91" s="22">
        <v>-0.8</v>
      </c>
      <c r="AX91" s="22">
        <v>-0.4</v>
      </c>
      <c r="AY91" s="22">
        <v>-0.28570000000000001</v>
      </c>
      <c r="AZ91" s="22">
        <v>-0.45839999999999997</v>
      </c>
      <c r="BA91" s="22">
        <v>-0.5101</v>
      </c>
      <c r="BB91" s="22">
        <v>0.33289999999999997</v>
      </c>
    </row>
    <row r="92" spans="2:54" x14ac:dyDescent="0.25">
      <c r="B92" s="6" t="s">
        <v>164</v>
      </c>
      <c r="C92" s="17" t="s">
        <v>165</v>
      </c>
      <c r="D92" s="15" t="s">
        <v>293</v>
      </c>
      <c r="E92" s="18">
        <v>133285</v>
      </c>
      <c r="F92" s="18">
        <v>119580</v>
      </c>
      <c r="G92" s="18">
        <v>116516</v>
      </c>
      <c r="H92" s="18">
        <v>129087</v>
      </c>
      <c r="I92" s="18">
        <v>119531</v>
      </c>
      <c r="J92" s="18">
        <v>30605</v>
      </c>
      <c r="K92" s="18">
        <v>24582</v>
      </c>
      <c r="L92" s="18">
        <v>37974</v>
      </c>
      <c r="M92" s="18">
        <v>51963</v>
      </c>
      <c r="N92" s="18">
        <v>43481</v>
      </c>
      <c r="O92" s="18">
        <v>-6162</v>
      </c>
      <c r="P92" s="18">
        <v>10078</v>
      </c>
      <c r="Q92" s="18">
        <v>25945</v>
      </c>
      <c r="R92" s="18">
        <v>19887</v>
      </c>
      <c r="S92" s="18">
        <v>-75887</v>
      </c>
      <c r="T92" s="18">
        <v>485336</v>
      </c>
      <c r="U92" s="18">
        <v>461248</v>
      </c>
      <c r="V92" s="18">
        <v>445849</v>
      </c>
      <c r="W92" s="18">
        <v>485039</v>
      </c>
      <c r="X92" s="18">
        <v>466973</v>
      </c>
      <c r="Y92" s="19">
        <f t="shared" si="4"/>
        <v>-1.2696358811215324E-2</v>
      </c>
      <c r="Z92" s="19">
        <f t="shared" si="4"/>
        <v>2.1849417233245457E-2</v>
      </c>
      <c r="AA92" s="19">
        <f t="shared" si="4"/>
        <v>5.8192347633391574E-2</v>
      </c>
      <c r="AB92" s="19">
        <f t="shared" si="4"/>
        <v>4.1000826737643777E-2</v>
      </c>
      <c r="AC92" s="19">
        <f t="shared" si="4"/>
        <v>-0.1625083248924456</v>
      </c>
      <c r="AD92" s="18">
        <v>423817</v>
      </c>
      <c r="AE92" s="18">
        <v>414257</v>
      </c>
      <c r="AF92" s="18">
        <v>402308</v>
      </c>
      <c r="AG92" s="18">
        <v>397584</v>
      </c>
      <c r="AH92" s="18">
        <v>393508</v>
      </c>
      <c r="AI92" s="20">
        <v>0.55000000000000004</v>
      </c>
      <c r="AJ92" s="20">
        <v>0.79500000000000004</v>
      </c>
      <c r="AK92" s="20">
        <v>0.84</v>
      </c>
      <c r="AL92" s="20">
        <v>0.83</v>
      </c>
      <c r="AM92" s="20">
        <v>0.83</v>
      </c>
      <c r="AN92" s="18">
        <f t="shared" si="5"/>
        <v>233099.35</v>
      </c>
      <c r="AO92" s="18">
        <f t="shared" si="5"/>
        <v>329334.315</v>
      </c>
      <c r="AP92" s="18">
        <f t="shared" si="5"/>
        <v>337938.72</v>
      </c>
      <c r="AQ92" s="18">
        <f t="shared" si="5"/>
        <v>329994.71999999997</v>
      </c>
      <c r="AR92" s="18">
        <f t="shared" si="5"/>
        <v>326611.63999999996</v>
      </c>
      <c r="AS92" s="22">
        <v>-0.308</v>
      </c>
      <c r="AT92" s="22">
        <v>-0.15579999999999999</v>
      </c>
      <c r="AU92" s="22">
        <v>-1.35E-2</v>
      </c>
      <c r="AV92" s="22">
        <v>0.32819999999999999</v>
      </c>
      <c r="AW92" s="22">
        <v>-0.16619999999999999</v>
      </c>
      <c r="AX92" s="22">
        <v>-0.4587</v>
      </c>
      <c r="AY92" s="22">
        <v>0.3548</v>
      </c>
      <c r="AZ92" s="22">
        <v>0.1835</v>
      </c>
      <c r="BA92" s="22">
        <v>0.25</v>
      </c>
      <c r="BB92" s="22">
        <v>2.7099999999999999E-2</v>
      </c>
    </row>
    <row r="93" spans="2:54" x14ac:dyDescent="0.25">
      <c r="B93" s="6" t="s">
        <v>166</v>
      </c>
      <c r="C93" s="17" t="s">
        <v>167</v>
      </c>
      <c r="D93" s="15" t="s">
        <v>293</v>
      </c>
      <c r="E93" s="18">
        <v>233352</v>
      </c>
      <c r="F93" s="18">
        <v>223289</v>
      </c>
      <c r="G93" s="18">
        <v>279191</v>
      </c>
      <c r="H93" s="18">
        <v>291311</v>
      </c>
      <c r="I93" s="18">
        <v>291693</v>
      </c>
      <c r="J93" s="18">
        <v>88635</v>
      </c>
      <c r="K93" s="18">
        <v>65620</v>
      </c>
      <c r="L93" s="18">
        <v>113646</v>
      </c>
      <c r="M93" s="18">
        <v>132531</v>
      </c>
      <c r="N93" s="18">
        <v>157432</v>
      </c>
      <c r="O93" s="18">
        <v>9941</v>
      </c>
      <c r="P93" s="18">
        <v>-5007</v>
      </c>
      <c r="Q93" s="18">
        <v>32624</v>
      </c>
      <c r="R93" s="18">
        <v>34449</v>
      </c>
      <c r="S93" s="18">
        <v>57654</v>
      </c>
      <c r="T93" s="18">
        <v>1253738</v>
      </c>
      <c r="U93" s="18">
        <v>1064190</v>
      </c>
      <c r="V93" s="18">
        <v>947584</v>
      </c>
      <c r="W93" s="18">
        <v>876921</v>
      </c>
      <c r="X93" s="18">
        <v>962922</v>
      </c>
      <c r="Y93" s="19">
        <f t="shared" si="4"/>
        <v>7.9290888526949016E-3</v>
      </c>
      <c r="Z93" s="19">
        <f t="shared" si="4"/>
        <v>-4.7049868914385588E-3</v>
      </c>
      <c r="AA93" s="19">
        <f t="shared" si="4"/>
        <v>3.4428610022963664E-2</v>
      </c>
      <c r="AB93" s="19">
        <f t="shared" si="4"/>
        <v>3.9284040409569392E-2</v>
      </c>
      <c r="AC93" s="19">
        <f t="shared" si="4"/>
        <v>5.9874008486668705E-2</v>
      </c>
      <c r="AD93" s="18">
        <v>312576</v>
      </c>
      <c r="AE93" s="18">
        <v>280000</v>
      </c>
      <c r="AF93" s="18">
        <v>280000</v>
      </c>
      <c r="AG93" s="18">
        <v>280000</v>
      </c>
      <c r="AH93" s="18">
        <v>280000</v>
      </c>
      <c r="AI93" s="20">
        <v>2.21</v>
      </c>
      <c r="AJ93" s="20">
        <v>2.06</v>
      </c>
      <c r="AK93" s="20">
        <v>2.54</v>
      </c>
      <c r="AL93" s="20">
        <v>2.8</v>
      </c>
      <c r="AM93" s="20">
        <v>4.3499999999999996</v>
      </c>
      <c r="AN93" s="18">
        <f t="shared" si="5"/>
        <v>690792.95999999996</v>
      </c>
      <c r="AO93" s="18">
        <f t="shared" si="5"/>
        <v>576800</v>
      </c>
      <c r="AP93" s="18">
        <f t="shared" si="5"/>
        <v>711200</v>
      </c>
      <c r="AQ93" s="18">
        <f t="shared" si="5"/>
        <v>784000</v>
      </c>
      <c r="AR93" s="18">
        <f t="shared" si="5"/>
        <v>1218000</v>
      </c>
      <c r="AS93" s="22">
        <v>0.55779999999999996</v>
      </c>
      <c r="AT93" s="22">
        <v>7.2800000000000004E-2</v>
      </c>
      <c r="AU93" s="22">
        <v>-0.1658</v>
      </c>
      <c r="AV93" s="22">
        <v>-6.0400000000000002E-2</v>
      </c>
      <c r="AW93" s="22">
        <v>-0.33750000000000002</v>
      </c>
      <c r="AX93" s="22">
        <v>0.16689999999999999</v>
      </c>
      <c r="AY93" s="22">
        <v>-0.22009999999999999</v>
      </c>
      <c r="AZ93" s="22">
        <v>-0.21990000000000001</v>
      </c>
      <c r="BA93" s="22">
        <v>0.32319999999999999</v>
      </c>
      <c r="BB93" s="22">
        <v>0.14649999999999999</v>
      </c>
    </row>
    <row r="94" spans="2:54" x14ac:dyDescent="0.25">
      <c r="B94" s="6" t="s">
        <v>168</v>
      </c>
      <c r="C94" s="17" t="s">
        <v>169</v>
      </c>
      <c r="D94" s="8" t="s">
        <v>1</v>
      </c>
      <c r="E94" s="18">
        <v>52810</v>
      </c>
      <c r="F94" s="18">
        <v>50380</v>
      </c>
      <c r="G94" s="18">
        <v>35989</v>
      </c>
      <c r="H94" s="18">
        <v>35141</v>
      </c>
      <c r="I94" s="18">
        <v>29641</v>
      </c>
      <c r="J94" s="18">
        <v>25810</v>
      </c>
      <c r="K94" s="18">
        <v>24227</v>
      </c>
      <c r="L94" s="18">
        <v>21293</v>
      </c>
      <c r="M94" s="18">
        <v>25954</v>
      </c>
      <c r="N94" s="18">
        <v>19284</v>
      </c>
      <c r="O94" s="18">
        <v>13111</v>
      </c>
      <c r="P94" s="18">
        <v>12086</v>
      </c>
      <c r="Q94" s="18">
        <v>9859</v>
      </c>
      <c r="R94" s="18">
        <v>14525</v>
      </c>
      <c r="S94" s="18">
        <v>9302</v>
      </c>
      <c r="T94" s="18">
        <v>105851</v>
      </c>
      <c r="U94" s="18">
        <v>102960</v>
      </c>
      <c r="V94" s="18">
        <v>100957</v>
      </c>
      <c r="W94" s="18">
        <v>122082</v>
      </c>
      <c r="X94" s="18">
        <v>120833</v>
      </c>
      <c r="Y94" s="19">
        <f t="shared" si="4"/>
        <v>0.12386278825896779</v>
      </c>
      <c r="Z94" s="19">
        <f t="shared" si="4"/>
        <v>0.11738539238539239</v>
      </c>
      <c r="AA94" s="19">
        <f t="shared" si="4"/>
        <v>9.7655437463474548E-2</v>
      </c>
      <c r="AB94" s="19">
        <f t="shared" si="4"/>
        <v>0.11897740862698841</v>
      </c>
      <c r="AC94" s="19">
        <f t="shared" si="4"/>
        <v>7.6982281330431251E-2</v>
      </c>
      <c r="AD94" s="18">
        <v>254039</v>
      </c>
      <c r="AE94" s="18">
        <v>253998</v>
      </c>
      <c r="AF94" s="18">
        <v>254040</v>
      </c>
      <c r="AG94" s="18">
        <v>120709</v>
      </c>
      <c r="AH94" s="18">
        <v>119813</v>
      </c>
      <c r="AI94" s="20">
        <v>1.17</v>
      </c>
      <c r="AJ94" s="20">
        <v>1.24</v>
      </c>
      <c r="AK94" s="20">
        <v>1.21</v>
      </c>
      <c r="AL94" s="20">
        <v>2.2599999999999998</v>
      </c>
      <c r="AM94" s="20">
        <v>1.57</v>
      </c>
      <c r="AN94" s="18">
        <f t="shared" si="5"/>
        <v>297225.63</v>
      </c>
      <c r="AO94" s="18">
        <f t="shared" si="5"/>
        <v>314957.52</v>
      </c>
      <c r="AP94" s="18">
        <f t="shared" si="5"/>
        <v>307388.39999999997</v>
      </c>
      <c r="AQ94" s="18">
        <f t="shared" si="5"/>
        <v>272802.33999999997</v>
      </c>
      <c r="AR94" s="18">
        <f t="shared" si="5"/>
        <v>188106.41</v>
      </c>
      <c r="AS94" s="22">
        <v>-0.14130000000000001</v>
      </c>
      <c r="AT94" s="22">
        <v>-2.1299999999999999E-2</v>
      </c>
      <c r="AU94" s="22">
        <v>6.54E-2</v>
      </c>
      <c r="AV94" s="22">
        <v>0.30099999999999999</v>
      </c>
      <c r="AW94" s="22">
        <v>0.57269999999999999</v>
      </c>
      <c r="AX94" s="22">
        <v>-0.31430000000000002</v>
      </c>
      <c r="AY94" s="22">
        <v>0.98099999999999998</v>
      </c>
      <c r="AZ94" s="22">
        <v>-0.37380000000000002</v>
      </c>
      <c r="BA94" s="22">
        <v>0.35370000000000001</v>
      </c>
      <c r="BB94" s="22">
        <v>0.88090000000000002</v>
      </c>
    </row>
    <row r="95" spans="2:54" x14ac:dyDescent="0.25">
      <c r="B95" s="6" t="s">
        <v>168</v>
      </c>
      <c r="C95" s="17" t="s">
        <v>169</v>
      </c>
      <c r="D95" s="16" t="s">
        <v>292</v>
      </c>
      <c r="E95" s="18">
        <v>1505</v>
      </c>
      <c r="F95" s="18">
        <v>1555</v>
      </c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9"/>
      <c r="Z95" s="19"/>
      <c r="AA95" s="19"/>
      <c r="AB95" s="19"/>
      <c r="AC95" s="19"/>
      <c r="AD95" s="18"/>
      <c r="AE95" s="18"/>
      <c r="AF95" s="18"/>
      <c r="AG95" s="18"/>
      <c r="AH95" s="18"/>
      <c r="AI95" s="20"/>
      <c r="AJ95" s="20"/>
      <c r="AK95" s="20"/>
      <c r="AL95" s="20"/>
      <c r="AM95" s="20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</row>
    <row r="96" spans="2:54" x14ac:dyDescent="0.25">
      <c r="B96" s="6" t="s">
        <v>168</v>
      </c>
      <c r="C96" s="17" t="s">
        <v>169</v>
      </c>
      <c r="D96" s="13" t="s">
        <v>7</v>
      </c>
      <c r="E96" s="18">
        <v>12204</v>
      </c>
      <c r="F96" s="18">
        <v>11950</v>
      </c>
      <c r="G96" s="18">
        <v>20874</v>
      </c>
      <c r="H96" s="18">
        <v>21317</v>
      </c>
      <c r="I96" s="18">
        <v>20950</v>
      </c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9"/>
      <c r="Z96" s="19"/>
      <c r="AA96" s="19"/>
      <c r="AB96" s="19"/>
      <c r="AC96" s="19"/>
      <c r="AD96" s="18"/>
      <c r="AE96" s="18"/>
      <c r="AF96" s="18"/>
      <c r="AG96" s="18"/>
      <c r="AH96" s="18"/>
      <c r="AI96" s="20"/>
      <c r="AJ96" s="20"/>
      <c r="AK96" s="20"/>
      <c r="AL96" s="20"/>
      <c r="AM96" s="20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</row>
    <row r="97" spans="2:54" x14ac:dyDescent="0.25">
      <c r="B97" s="6" t="s">
        <v>170</v>
      </c>
      <c r="C97" s="17" t="s">
        <v>320</v>
      </c>
      <c r="D97" s="15" t="s">
        <v>293</v>
      </c>
      <c r="E97" s="18" t="e">
        <f>565823*#REF!</f>
        <v>#REF!</v>
      </c>
      <c r="F97" s="18" t="e">
        <f>555317*#REF!</f>
        <v>#REF!</v>
      </c>
      <c r="G97" s="18" t="e">
        <f>390233*#REF!</f>
        <v>#REF!</v>
      </c>
      <c r="H97" s="18" t="e">
        <f>403232*#REF!</f>
        <v>#REF!</v>
      </c>
      <c r="I97" s="18"/>
      <c r="J97" s="18">
        <v>239400</v>
      </c>
      <c r="K97" s="18">
        <v>67415</v>
      </c>
      <c r="L97" s="18">
        <v>147770</v>
      </c>
      <c r="M97" s="18">
        <v>171043</v>
      </c>
      <c r="N97" s="18"/>
      <c r="O97" s="18">
        <v>111535</v>
      </c>
      <c r="P97" s="18">
        <v>-47857</v>
      </c>
      <c r="Q97" s="18">
        <v>20672</v>
      </c>
      <c r="R97" s="18">
        <v>44167</v>
      </c>
      <c r="S97" s="18"/>
      <c r="T97" s="18">
        <v>919196</v>
      </c>
      <c r="U97" s="18">
        <v>896826</v>
      </c>
      <c r="V97" s="18">
        <v>1031656</v>
      </c>
      <c r="W97" s="18">
        <v>817635</v>
      </c>
      <c r="X97" s="18"/>
      <c r="Y97" s="19">
        <f t="shared" si="4"/>
        <v>0.1213397360301829</v>
      </c>
      <c r="Z97" s="19">
        <f t="shared" si="4"/>
        <v>-5.336263667645675E-2</v>
      </c>
      <c r="AA97" s="19">
        <f t="shared" si="4"/>
        <v>2.003768698093163E-2</v>
      </c>
      <c r="AB97" s="19">
        <f t="shared" si="4"/>
        <v>5.4017990912815624E-2</v>
      </c>
      <c r="AC97" s="19"/>
      <c r="AD97" s="18">
        <v>301520</v>
      </c>
      <c r="AE97" s="18">
        <v>300350</v>
      </c>
      <c r="AF97" s="18">
        <v>293518</v>
      </c>
      <c r="AG97" s="18">
        <v>262643</v>
      </c>
      <c r="AH97" s="18"/>
      <c r="AI97" s="20">
        <v>2.2000000000000002</v>
      </c>
      <c r="AJ97" s="20">
        <v>1.71</v>
      </c>
      <c r="AK97" s="20">
        <v>3.4</v>
      </c>
      <c r="AL97" s="20">
        <v>2.75</v>
      </c>
      <c r="AM97" s="20">
        <v>4.8600000000000003</v>
      </c>
      <c r="AN97" s="18">
        <f t="shared" si="5"/>
        <v>663344</v>
      </c>
      <c r="AO97" s="18">
        <f t="shared" si="5"/>
        <v>513598.5</v>
      </c>
      <c r="AP97" s="18">
        <f t="shared" si="5"/>
        <v>997961.2</v>
      </c>
      <c r="AQ97" s="18">
        <f t="shared" si="5"/>
        <v>722268.25</v>
      </c>
      <c r="AR97" s="18">
        <f t="shared" si="5"/>
        <v>0</v>
      </c>
      <c r="AS97" s="22">
        <v>0.35859999999999997</v>
      </c>
      <c r="AT97" s="22">
        <v>0.28649999999999998</v>
      </c>
      <c r="AU97" s="22">
        <v>-0.49709999999999999</v>
      </c>
      <c r="AV97" s="22">
        <v>0.2364</v>
      </c>
      <c r="AW97" s="22">
        <v>-0.43419999999999997</v>
      </c>
      <c r="AX97" s="22">
        <v>1.2294</v>
      </c>
      <c r="AY97" s="22">
        <v>5.0556000000000001</v>
      </c>
      <c r="AZ97" s="22">
        <v>-0.87139999999999995</v>
      </c>
      <c r="BA97" s="22">
        <v>0</v>
      </c>
      <c r="BB97" s="18"/>
    </row>
    <row r="98" spans="2:54" x14ac:dyDescent="0.25">
      <c r="B98" s="6" t="s">
        <v>171</v>
      </c>
      <c r="C98" s="17" t="s">
        <v>172</v>
      </c>
      <c r="D98" s="13" t="s">
        <v>7</v>
      </c>
      <c r="E98" s="18">
        <v>172725</v>
      </c>
      <c r="F98" s="18"/>
      <c r="G98" s="18"/>
      <c r="H98" s="18"/>
      <c r="I98" s="18"/>
      <c r="J98" s="18">
        <v>-44995</v>
      </c>
      <c r="K98" s="18"/>
      <c r="L98" s="18"/>
      <c r="M98" s="18"/>
      <c r="N98" s="18"/>
      <c r="O98" s="18">
        <v>-60815</v>
      </c>
      <c r="P98" s="18"/>
      <c r="Q98" s="18"/>
      <c r="R98" s="18"/>
      <c r="S98" s="18"/>
      <c r="T98" s="18">
        <v>201291</v>
      </c>
      <c r="U98" s="18"/>
      <c r="V98" s="18"/>
      <c r="W98" s="18"/>
      <c r="X98" s="18"/>
      <c r="Y98" s="19">
        <f t="shared" si="4"/>
        <v>-0.30212478451594954</v>
      </c>
      <c r="Z98" s="19"/>
      <c r="AA98" s="19"/>
      <c r="AB98" s="19"/>
      <c r="AC98" s="19"/>
      <c r="AD98" s="18"/>
      <c r="AE98" s="18"/>
      <c r="AF98" s="18"/>
      <c r="AG98" s="18"/>
      <c r="AH98" s="18"/>
      <c r="AI98" s="20"/>
      <c r="AJ98" s="20"/>
      <c r="AK98" s="20"/>
      <c r="AL98" s="20"/>
      <c r="AM98" s="20"/>
      <c r="AN98" s="18"/>
      <c r="AO98" s="18"/>
      <c r="AP98" s="18"/>
      <c r="AQ98" s="18"/>
      <c r="AR98" s="18"/>
      <c r="AS98" s="22">
        <v>-0.39660000000000001</v>
      </c>
      <c r="AT98" s="22">
        <v>1.7500000000000002E-2</v>
      </c>
      <c r="AU98" s="18"/>
      <c r="AV98" s="18"/>
      <c r="AW98" s="18"/>
      <c r="AX98" s="18"/>
      <c r="AY98" s="18"/>
      <c r="AZ98" s="18"/>
      <c r="BA98" s="18"/>
      <c r="BB98" s="18"/>
    </row>
    <row r="99" spans="2:54" x14ac:dyDescent="0.25">
      <c r="B99" s="6" t="s">
        <v>173</v>
      </c>
      <c r="C99" s="17" t="s">
        <v>174</v>
      </c>
      <c r="D99" s="7" t="s">
        <v>0</v>
      </c>
      <c r="E99" s="18">
        <v>552910</v>
      </c>
      <c r="F99" s="18">
        <v>462934</v>
      </c>
      <c r="G99" s="18">
        <v>411932</v>
      </c>
      <c r="H99" s="18">
        <v>397588</v>
      </c>
      <c r="I99" s="18">
        <v>372773</v>
      </c>
      <c r="J99" s="18">
        <v>48697</v>
      </c>
      <c r="K99" s="18">
        <v>43544</v>
      </c>
      <c r="L99" s="18">
        <v>39108</v>
      </c>
      <c r="M99" s="18">
        <v>39252</v>
      </c>
      <c r="N99" s="18">
        <v>39861</v>
      </c>
      <c r="O99" s="18">
        <v>26240</v>
      </c>
      <c r="P99" s="18">
        <v>22779</v>
      </c>
      <c r="Q99" s="18">
        <v>23392</v>
      </c>
      <c r="R99" s="18">
        <v>24530</v>
      </c>
      <c r="S99" s="18">
        <v>22005</v>
      </c>
      <c r="T99" s="18">
        <v>351314</v>
      </c>
      <c r="U99" s="18">
        <v>335206</v>
      </c>
      <c r="V99" s="18">
        <v>256606</v>
      </c>
      <c r="W99" s="18">
        <v>229967</v>
      </c>
      <c r="X99" s="18">
        <v>220130</v>
      </c>
      <c r="Y99" s="19">
        <f t="shared" si="4"/>
        <v>7.469101715274655E-2</v>
      </c>
      <c r="Z99" s="19">
        <f t="shared" si="4"/>
        <v>6.7955227531726753E-2</v>
      </c>
      <c r="AA99" s="19">
        <f t="shared" si="4"/>
        <v>9.115920905980375E-2</v>
      </c>
      <c r="AB99" s="19">
        <f t="shared" si="4"/>
        <v>0.1066674783773324</v>
      </c>
      <c r="AC99" s="19">
        <f t="shared" si="4"/>
        <v>9.9963657838549949E-2</v>
      </c>
      <c r="AD99" s="18">
        <v>147838</v>
      </c>
      <c r="AE99" s="18">
        <v>146837</v>
      </c>
      <c r="AF99" s="18">
        <v>146763</v>
      </c>
      <c r="AG99" s="18">
        <v>145000</v>
      </c>
      <c r="AH99" s="18">
        <v>141995</v>
      </c>
      <c r="AI99" s="20">
        <v>1.46</v>
      </c>
      <c r="AJ99" s="20">
        <v>2.08</v>
      </c>
      <c r="AK99" s="20">
        <v>2</v>
      </c>
      <c r="AL99" s="20">
        <v>1.9</v>
      </c>
      <c r="AM99" s="20">
        <v>1.98</v>
      </c>
      <c r="AN99" s="18">
        <f t="shared" si="5"/>
        <v>215843.47999999998</v>
      </c>
      <c r="AO99" s="18">
        <f t="shared" si="5"/>
        <v>305420.96000000002</v>
      </c>
      <c r="AP99" s="18">
        <f t="shared" si="5"/>
        <v>293526</v>
      </c>
      <c r="AQ99" s="18">
        <f t="shared" si="5"/>
        <v>275500</v>
      </c>
      <c r="AR99" s="18">
        <f t="shared" si="5"/>
        <v>281150.09999999998</v>
      </c>
      <c r="AS99" s="22">
        <v>-8.6099999999999996E-2</v>
      </c>
      <c r="AT99" s="22">
        <v>-0.26700000000000002</v>
      </c>
      <c r="AU99" s="22">
        <v>8.9899999999999994E-2</v>
      </c>
      <c r="AV99" s="22">
        <v>9.7500000000000003E-2</v>
      </c>
      <c r="AW99" s="22">
        <v>-2.5000000000000001E-3</v>
      </c>
      <c r="AX99" s="22">
        <v>0.2455</v>
      </c>
      <c r="AY99" s="22">
        <v>0.49530000000000002</v>
      </c>
      <c r="AZ99" s="22">
        <v>-0.38329999999999997</v>
      </c>
      <c r="BA99" s="22">
        <v>0.19389999999999999</v>
      </c>
      <c r="BB99" s="18"/>
    </row>
    <row r="100" spans="2:54" x14ac:dyDescent="0.25">
      <c r="B100" s="6" t="s">
        <v>175</v>
      </c>
      <c r="C100" s="17" t="s">
        <v>176</v>
      </c>
      <c r="D100" s="8" t="s">
        <v>1</v>
      </c>
      <c r="E100" s="18">
        <v>7962</v>
      </c>
      <c r="F100" s="18">
        <v>4093</v>
      </c>
      <c r="G100" s="18">
        <v>17947</v>
      </c>
      <c r="H100" s="18">
        <v>4683</v>
      </c>
      <c r="I100" s="18">
        <v>7153</v>
      </c>
      <c r="J100" s="18">
        <v>7383</v>
      </c>
      <c r="K100" s="18">
        <v>-1434</v>
      </c>
      <c r="L100" s="18">
        <v>17398</v>
      </c>
      <c r="M100" s="18">
        <v>-14658</v>
      </c>
      <c r="N100" s="18">
        <v>6507</v>
      </c>
      <c r="O100" s="18">
        <v>6406</v>
      </c>
      <c r="P100" s="18">
        <v>-2339</v>
      </c>
      <c r="Q100" s="18">
        <v>16403</v>
      </c>
      <c r="R100" s="18">
        <v>-15803</v>
      </c>
      <c r="S100" s="18">
        <v>5413</v>
      </c>
      <c r="T100" s="18">
        <v>93908</v>
      </c>
      <c r="U100" s="18">
        <v>90870</v>
      </c>
      <c r="V100" s="18">
        <v>94832</v>
      </c>
      <c r="W100" s="18">
        <v>91563</v>
      </c>
      <c r="X100" s="18">
        <v>113135</v>
      </c>
      <c r="Y100" s="19">
        <f t="shared" si="4"/>
        <v>6.8215700472803176E-2</v>
      </c>
      <c r="Z100" s="19">
        <f t="shared" si="4"/>
        <v>-2.5740068229338615E-2</v>
      </c>
      <c r="AA100" s="19">
        <f t="shared" si="4"/>
        <v>0.17296903998650245</v>
      </c>
      <c r="AB100" s="19">
        <f t="shared" si="4"/>
        <v>-0.1725915489881284</v>
      </c>
      <c r="AC100" s="19">
        <f t="shared" si="4"/>
        <v>4.7845494320944003E-2</v>
      </c>
      <c r="AD100" s="18">
        <v>24299</v>
      </c>
      <c r="AE100" s="18">
        <v>24132</v>
      </c>
      <c r="AF100" s="18">
        <v>27802</v>
      </c>
      <c r="AG100" s="18">
        <v>28042</v>
      </c>
      <c r="AH100" s="18">
        <v>29077</v>
      </c>
      <c r="AI100" s="20">
        <v>3.8010000000000002</v>
      </c>
      <c r="AJ100" s="20">
        <v>3.64</v>
      </c>
      <c r="AK100" s="20">
        <v>3.89</v>
      </c>
      <c r="AL100" s="20">
        <v>3.32</v>
      </c>
      <c r="AM100" s="20">
        <v>3.9</v>
      </c>
      <c r="AN100" s="18">
        <f t="shared" si="5"/>
        <v>92360.499000000011</v>
      </c>
      <c r="AO100" s="18">
        <f t="shared" si="5"/>
        <v>87840.48</v>
      </c>
      <c r="AP100" s="18">
        <f t="shared" si="5"/>
        <v>108149.78</v>
      </c>
      <c r="AQ100" s="18">
        <f t="shared" si="5"/>
        <v>93099.44</v>
      </c>
      <c r="AR100" s="18">
        <f t="shared" si="5"/>
        <v>113400.3</v>
      </c>
      <c r="AS100" s="22">
        <v>-1.9099999999999999E-2</v>
      </c>
      <c r="AT100" s="22">
        <v>1.26E-2</v>
      </c>
      <c r="AU100" s="22">
        <v>4.07E-2</v>
      </c>
      <c r="AV100" s="22">
        <v>0.13400000000000001</v>
      </c>
      <c r="AW100" s="22">
        <v>-8.8300000000000003E-2</v>
      </c>
      <c r="AX100" s="22">
        <v>4.4400000000000002E-2</v>
      </c>
      <c r="AY100" s="22">
        <v>0.31869999999999998</v>
      </c>
      <c r="AZ100" s="22">
        <v>-0.3175</v>
      </c>
      <c r="BA100" s="22">
        <v>0.22869999999999999</v>
      </c>
      <c r="BB100" s="22">
        <v>0.20250000000000001</v>
      </c>
    </row>
    <row r="101" spans="2:54" x14ac:dyDescent="0.25">
      <c r="B101" s="6" t="s">
        <v>177</v>
      </c>
      <c r="C101" s="17" t="s">
        <v>178</v>
      </c>
      <c r="D101" s="13" t="s">
        <v>7</v>
      </c>
      <c r="E101" s="18">
        <v>5064</v>
      </c>
      <c r="F101" s="18"/>
      <c r="G101" s="18"/>
      <c r="H101" s="18"/>
      <c r="I101" s="18"/>
      <c r="J101" s="18">
        <v>-7068</v>
      </c>
      <c r="K101" s="18"/>
      <c r="L101" s="18"/>
      <c r="M101" s="18"/>
      <c r="N101" s="18"/>
      <c r="O101" s="18">
        <v>-7478</v>
      </c>
      <c r="P101" s="18"/>
      <c r="Q101" s="18"/>
      <c r="R101" s="18"/>
      <c r="S101" s="18"/>
      <c r="T101" s="18">
        <v>9538</v>
      </c>
      <c r="U101" s="18"/>
      <c r="V101" s="18"/>
      <c r="W101" s="18"/>
      <c r="X101" s="18"/>
      <c r="Y101" s="19">
        <f t="shared" si="4"/>
        <v>-0.78402180750681483</v>
      </c>
      <c r="Z101" s="19"/>
      <c r="AA101" s="19"/>
      <c r="AB101" s="19"/>
      <c r="AC101" s="19"/>
      <c r="AD101" s="18">
        <v>50103</v>
      </c>
      <c r="AE101" s="18"/>
      <c r="AF101" s="18"/>
      <c r="AG101" s="18"/>
      <c r="AH101" s="18"/>
      <c r="AI101" s="20"/>
      <c r="AJ101" s="20"/>
      <c r="AK101" s="20"/>
      <c r="AL101" s="20"/>
      <c r="AM101" s="20"/>
      <c r="AN101" s="18"/>
      <c r="AO101" s="18"/>
      <c r="AP101" s="18"/>
      <c r="AQ101" s="18"/>
      <c r="AR101" s="18"/>
      <c r="AS101" s="22">
        <v>1.8486</v>
      </c>
      <c r="AT101" s="22">
        <v>1.8</v>
      </c>
      <c r="AU101" s="18"/>
      <c r="AV101" s="18"/>
      <c r="AW101" s="18"/>
      <c r="AX101" s="18"/>
      <c r="AY101" s="18"/>
      <c r="AZ101" s="18"/>
      <c r="BA101" s="18"/>
      <c r="BB101" s="18"/>
    </row>
    <row r="102" spans="2:54" x14ac:dyDescent="0.25">
      <c r="B102" s="6" t="s">
        <v>179</v>
      </c>
      <c r="C102" s="17" t="s">
        <v>180</v>
      </c>
      <c r="D102" s="5" t="s">
        <v>2</v>
      </c>
      <c r="E102" s="18">
        <v>235500</v>
      </c>
      <c r="F102" s="18">
        <v>224000</v>
      </c>
      <c r="G102" s="18">
        <v>207400</v>
      </c>
      <c r="H102" s="18">
        <v>127600</v>
      </c>
      <c r="I102" s="18">
        <v>137200</v>
      </c>
      <c r="J102" s="18">
        <v>162700</v>
      </c>
      <c r="K102" s="18">
        <v>164300</v>
      </c>
      <c r="L102" s="18">
        <v>150900</v>
      </c>
      <c r="M102" s="18">
        <v>79600</v>
      </c>
      <c r="N102" s="18">
        <v>45800</v>
      </c>
      <c r="O102" s="18">
        <v>122400</v>
      </c>
      <c r="P102" s="18">
        <v>117200</v>
      </c>
      <c r="Q102" s="18">
        <v>157500</v>
      </c>
      <c r="R102" s="18">
        <v>45100</v>
      </c>
      <c r="S102" s="18">
        <v>10400</v>
      </c>
      <c r="T102" s="18">
        <v>1753200</v>
      </c>
      <c r="U102" s="18">
        <v>1747500</v>
      </c>
      <c r="V102" s="18">
        <v>1658500</v>
      </c>
      <c r="W102" s="18">
        <v>1350400</v>
      </c>
      <c r="X102" s="18">
        <v>1283900</v>
      </c>
      <c r="Y102" s="19">
        <f t="shared" si="4"/>
        <v>6.9815195071868577E-2</v>
      </c>
      <c r="Z102" s="19">
        <f t="shared" si="4"/>
        <v>6.7067238912732474E-2</v>
      </c>
      <c r="AA102" s="19">
        <f t="shared" si="4"/>
        <v>9.4965330117576116E-2</v>
      </c>
      <c r="AB102" s="19">
        <f t="shared" si="4"/>
        <v>3.3397511848341235E-2</v>
      </c>
      <c r="AC102" s="19">
        <f t="shared" si="4"/>
        <v>8.1003193395124233E-3</v>
      </c>
      <c r="AD102" s="18">
        <v>1046600</v>
      </c>
      <c r="AE102" s="18">
        <v>997070</v>
      </c>
      <c r="AF102" s="18">
        <v>997070</v>
      </c>
      <c r="AG102" s="18">
        <v>997718</v>
      </c>
      <c r="AH102" s="18">
        <v>997718</v>
      </c>
      <c r="AI102" s="20">
        <v>1.1399999999999999</v>
      </c>
      <c r="AJ102" s="20">
        <v>1.075</v>
      </c>
      <c r="AK102" s="20">
        <v>1.03</v>
      </c>
      <c r="AL102" s="20">
        <v>0.93500000000000005</v>
      </c>
      <c r="AM102" s="20">
        <v>0.85</v>
      </c>
      <c r="AN102" s="18">
        <f t="shared" si="5"/>
        <v>1193124</v>
      </c>
      <c r="AO102" s="18">
        <f t="shared" si="5"/>
        <v>1071850.25</v>
      </c>
      <c r="AP102" s="18">
        <f t="shared" si="5"/>
        <v>1026982.1</v>
      </c>
      <c r="AQ102" s="18">
        <f t="shared" si="5"/>
        <v>932866.33000000007</v>
      </c>
      <c r="AR102" s="18">
        <f t="shared" si="5"/>
        <v>848060.29999999993</v>
      </c>
      <c r="AS102" s="22">
        <v>4.2299999999999997E-2</v>
      </c>
      <c r="AT102" s="22">
        <v>0.2616</v>
      </c>
      <c r="AU102" s="22">
        <v>5.0900000000000001E-2</v>
      </c>
      <c r="AV102" s="22">
        <v>0.27479999999999999</v>
      </c>
      <c r="AW102" s="22">
        <v>0.12089999999999999</v>
      </c>
      <c r="AX102" s="22">
        <v>0.1137</v>
      </c>
      <c r="AY102" s="22">
        <v>-0.13819999999999999</v>
      </c>
      <c r="AZ102" s="22">
        <v>-9.2100000000000001E-2</v>
      </c>
      <c r="BA102" s="22">
        <v>-3.6600000000000001E-2</v>
      </c>
      <c r="BB102" s="22">
        <v>0.43540000000000001</v>
      </c>
    </row>
    <row r="103" spans="2:54" x14ac:dyDescent="0.25">
      <c r="B103" s="6" t="s">
        <v>181</v>
      </c>
      <c r="C103" s="17" t="s">
        <v>182</v>
      </c>
      <c r="D103" s="7" t="s">
        <v>0</v>
      </c>
      <c r="E103" s="18">
        <v>4132</v>
      </c>
      <c r="F103" s="18">
        <v>839</v>
      </c>
      <c r="G103" s="18">
        <v>516</v>
      </c>
      <c r="H103" s="18">
        <v>647</v>
      </c>
      <c r="I103" s="18">
        <v>305</v>
      </c>
      <c r="J103" s="18">
        <v>-10770</v>
      </c>
      <c r="K103" s="18">
        <v>-9567</v>
      </c>
      <c r="L103" s="18">
        <v>-6718</v>
      </c>
      <c r="M103" s="18">
        <v>-3902</v>
      </c>
      <c r="N103" s="18">
        <v>-3032</v>
      </c>
      <c r="O103" s="18">
        <v>-11229</v>
      </c>
      <c r="P103" s="18">
        <v>-9951</v>
      </c>
      <c r="Q103" s="18">
        <v>-6917</v>
      </c>
      <c r="R103" s="18">
        <v>-4083</v>
      </c>
      <c r="S103" s="18">
        <v>-3147</v>
      </c>
      <c r="T103" s="18">
        <v>12633</v>
      </c>
      <c r="U103" s="18">
        <v>22731</v>
      </c>
      <c r="V103" s="18">
        <v>12223</v>
      </c>
      <c r="W103" s="18">
        <v>18647</v>
      </c>
      <c r="X103" s="18">
        <v>3295</v>
      </c>
      <c r="Y103" s="19">
        <f t="shared" si="4"/>
        <v>-0.88886250296841607</v>
      </c>
      <c r="Z103" s="19">
        <f t="shared" si="4"/>
        <v>-0.43777220535832123</v>
      </c>
      <c r="AA103" s="19">
        <f t="shared" si="4"/>
        <v>-0.56590035179579479</v>
      </c>
      <c r="AB103" s="19">
        <f t="shared" si="4"/>
        <v>-0.21896283584490803</v>
      </c>
      <c r="AC103" s="19">
        <f t="shared" si="4"/>
        <v>-0.95508345978755693</v>
      </c>
      <c r="AD103" s="18">
        <v>318616</v>
      </c>
      <c r="AE103" s="18">
        <v>278755</v>
      </c>
      <c r="AF103" s="18">
        <v>274463</v>
      </c>
      <c r="AG103" s="18">
        <v>172158</v>
      </c>
      <c r="AH103" s="18">
        <v>150829</v>
      </c>
      <c r="AI103" s="20">
        <v>0.77</v>
      </c>
      <c r="AJ103" s="20">
        <v>1.35</v>
      </c>
      <c r="AK103" s="20">
        <v>0.68</v>
      </c>
      <c r="AL103" s="20">
        <v>0.2</v>
      </c>
      <c r="AM103" s="20">
        <v>0.25</v>
      </c>
      <c r="AN103" s="18">
        <f t="shared" si="5"/>
        <v>245334.32</v>
      </c>
      <c r="AO103" s="18">
        <f t="shared" si="5"/>
        <v>376319.25</v>
      </c>
      <c r="AP103" s="18">
        <f t="shared" si="5"/>
        <v>186634.84000000003</v>
      </c>
      <c r="AQ103" s="18">
        <f t="shared" si="5"/>
        <v>34431.599999999999</v>
      </c>
      <c r="AR103" s="18">
        <f t="shared" si="5"/>
        <v>37707.25</v>
      </c>
      <c r="AS103" s="22">
        <v>-0.45379999999999998</v>
      </c>
      <c r="AT103" s="22">
        <v>-0.3609</v>
      </c>
      <c r="AU103" s="22">
        <v>1.6335</v>
      </c>
      <c r="AV103" s="22">
        <v>1.8421000000000001</v>
      </c>
      <c r="AW103" s="22">
        <v>0.10059999999999999</v>
      </c>
      <c r="AX103" s="22">
        <v>-0.35709999999999997</v>
      </c>
      <c r="AY103" s="22">
        <v>1.8</v>
      </c>
      <c r="AZ103" s="22">
        <v>-0.23080000000000001</v>
      </c>
      <c r="BA103" s="22">
        <v>-0.1333</v>
      </c>
      <c r="BB103" s="22">
        <v>-0.25</v>
      </c>
    </row>
    <row r="104" spans="2:54" x14ac:dyDescent="0.25">
      <c r="B104" s="6" t="s">
        <v>183</v>
      </c>
      <c r="C104" s="17" t="s">
        <v>184</v>
      </c>
      <c r="D104" s="5" t="s">
        <v>2</v>
      </c>
      <c r="E104" s="18">
        <v>101262</v>
      </c>
      <c r="F104" s="18">
        <v>68533</v>
      </c>
      <c r="G104" s="18">
        <v>44142</v>
      </c>
      <c r="H104" s="18">
        <v>34788</v>
      </c>
      <c r="I104" s="18">
        <v>32537</v>
      </c>
      <c r="J104" s="18">
        <v>84106</v>
      </c>
      <c r="K104" s="18">
        <v>60244</v>
      </c>
      <c r="L104" s="18">
        <v>40069</v>
      </c>
      <c r="M104" s="18">
        <v>27304</v>
      </c>
      <c r="N104" s="18">
        <v>24188</v>
      </c>
      <c r="O104" s="18">
        <v>59877</v>
      </c>
      <c r="P104" s="18">
        <v>40512</v>
      </c>
      <c r="Q104" s="18">
        <v>26932</v>
      </c>
      <c r="R104" s="18">
        <v>16348</v>
      </c>
      <c r="S104" s="18">
        <v>10012</v>
      </c>
      <c r="T104" s="18">
        <v>906879</v>
      </c>
      <c r="U104" s="18">
        <v>877020</v>
      </c>
      <c r="V104" s="18">
        <v>384612</v>
      </c>
      <c r="W104" s="18">
        <v>358513</v>
      </c>
      <c r="X104" s="18">
        <v>360475</v>
      </c>
      <c r="Y104" s="19">
        <f t="shared" si="4"/>
        <v>6.6025346270009555E-2</v>
      </c>
      <c r="Z104" s="19">
        <f t="shared" si="4"/>
        <v>4.6192789218033797E-2</v>
      </c>
      <c r="AA104" s="19">
        <f t="shared" si="4"/>
        <v>7.0023816209582646E-2</v>
      </c>
      <c r="AB104" s="19">
        <f t="shared" si="4"/>
        <v>4.5599462223127198E-2</v>
      </c>
      <c r="AC104" s="19">
        <f t="shared" si="4"/>
        <v>2.7774464248560927E-2</v>
      </c>
      <c r="AD104" s="18">
        <v>411502</v>
      </c>
      <c r="AE104" s="18">
        <v>411502</v>
      </c>
      <c r="AF104" s="18">
        <v>220410</v>
      </c>
      <c r="AG104" s="18">
        <v>219011</v>
      </c>
      <c r="AH104" s="18">
        <v>216759</v>
      </c>
      <c r="AI104" s="20">
        <v>1.5149999999999999</v>
      </c>
      <c r="AJ104" s="20">
        <v>1.29</v>
      </c>
      <c r="AK104" s="20">
        <v>1.22</v>
      </c>
      <c r="AL104" s="20">
        <v>1.1599999999999999</v>
      </c>
      <c r="AM104" s="20">
        <v>1.1399999999999999</v>
      </c>
      <c r="AN104" s="18">
        <f t="shared" si="5"/>
        <v>623425.52999999991</v>
      </c>
      <c r="AO104" s="18">
        <f t="shared" si="5"/>
        <v>530837.57999999996</v>
      </c>
      <c r="AP104" s="18">
        <f t="shared" si="5"/>
        <v>268900.2</v>
      </c>
      <c r="AQ104" s="18">
        <f t="shared" si="5"/>
        <v>254052.75999999998</v>
      </c>
      <c r="AR104" s="18">
        <f t="shared" si="5"/>
        <v>247105.25999999998</v>
      </c>
      <c r="AS104" s="22">
        <v>2.1899999999999999E-2</v>
      </c>
      <c r="AT104" s="22">
        <v>0.2379</v>
      </c>
      <c r="AU104" s="22">
        <v>0.1154</v>
      </c>
      <c r="AV104" s="22">
        <v>0.1159</v>
      </c>
      <c r="AW104" s="22">
        <v>8.0399999999999999E-2</v>
      </c>
      <c r="AX104" s="22">
        <v>1.72E-2</v>
      </c>
      <c r="AY104" s="22">
        <v>0.15060000000000001</v>
      </c>
      <c r="AZ104" s="22">
        <v>-0.19589999999999999</v>
      </c>
      <c r="BA104" s="22">
        <v>4.8000000000000001E-2</v>
      </c>
      <c r="BB104" s="22">
        <v>0.2959</v>
      </c>
    </row>
    <row r="105" spans="2:54" x14ac:dyDescent="0.25">
      <c r="B105" s="6" t="s">
        <v>185</v>
      </c>
      <c r="C105" s="17" t="s">
        <v>186</v>
      </c>
      <c r="D105" s="7" t="s">
        <v>0</v>
      </c>
      <c r="E105" s="18">
        <v>46322</v>
      </c>
      <c r="F105" s="18">
        <v>47584</v>
      </c>
      <c r="G105" s="18">
        <v>41827</v>
      </c>
      <c r="H105" s="18">
        <v>25199</v>
      </c>
      <c r="I105" s="18"/>
      <c r="J105" s="18">
        <v>26684</v>
      </c>
      <c r="K105" s="18">
        <v>23396</v>
      </c>
      <c r="L105" s="18">
        <v>-37357</v>
      </c>
      <c r="M105" s="18">
        <v>-81388</v>
      </c>
      <c r="N105" s="18"/>
      <c r="O105" s="18">
        <v>26562</v>
      </c>
      <c r="P105" s="18">
        <v>44424</v>
      </c>
      <c r="Q105" s="18">
        <v>-47703</v>
      </c>
      <c r="R105" s="18">
        <v>-141108</v>
      </c>
      <c r="S105" s="18"/>
      <c r="T105" s="18">
        <v>158163</v>
      </c>
      <c r="U105" s="18">
        <v>151842</v>
      </c>
      <c r="V105" s="18">
        <v>242794</v>
      </c>
      <c r="W105" s="18">
        <v>186486</v>
      </c>
      <c r="X105" s="18">
        <v>208074</v>
      </c>
      <c r="Y105" s="19">
        <f t="shared" si="4"/>
        <v>0.16794066880370251</v>
      </c>
      <c r="Z105" s="19">
        <f t="shared" si="4"/>
        <v>0.29256727387679299</v>
      </c>
      <c r="AA105" s="19">
        <f t="shared" si="4"/>
        <v>-0.19647520119937065</v>
      </c>
      <c r="AB105" s="19">
        <f t="shared" si="4"/>
        <v>-0.75666806087320226</v>
      </c>
      <c r="AC105" s="19">
        <f t="shared" si="4"/>
        <v>0</v>
      </c>
      <c r="AD105" s="18">
        <v>216630</v>
      </c>
      <c r="AE105" s="18">
        <v>216630</v>
      </c>
      <c r="AF105" s="18">
        <v>216630</v>
      </c>
      <c r="AG105" s="18">
        <v>773522</v>
      </c>
      <c r="AH105" s="18"/>
      <c r="AI105" s="20">
        <v>0.33</v>
      </c>
      <c r="AJ105" s="20">
        <v>0.36</v>
      </c>
      <c r="AK105" s="20">
        <v>0.27</v>
      </c>
      <c r="AL105" s="20">
        <v>0.28000000000000003</v>
      </c>
      <c r="AM105" s="20">
        <v>0.4</v>
      </c>
      <c r="AN105" s="18">
        <f t="shared" si="5"/>
        <v>71487.900000000009</v>
      </c>
      <c r="AO105" s="18">
        <f t="shared" si="5"/>
        <v>77986.8</v>
      </c>
      <c r="AP105" s="18">
        <f t="shared" si="5"/>
        <v>58490.100000000006</v>
      </c>
      <c r="AQ105" s="18">
        <f t="shared" si="5"/>
        <v>216586.16000000003</v>
      </c>
      <c r="AR105" s="18">
        <f t="shared" si="5"/>
        <v>0</v>
      </c>
      <c r="AS105" s="22">
        <v>-0.41670000000000001</v>
      </c>
      <c r="AT105" s="22">
        <v>-0.125</v>
      </c>
      <c r="AU105" s="22">
        <v>0.84619999999999995</v>
      </c>
      <c r="AV105" s="22">
        <v>-0.23530000000000001</v>
      </c>
      <c r="AW105" s="22">
        <v>-0.2082</v>
      </c>
      <c r="AX105" s="22">
        <v>-0.17860000000000001</v>
      </c>
      <c r="AY105" s="22">
        <v>-0.74239999999999995</v>
      </c>
      <c r="AZ105" s="22">
        <v>-0.25800000000000001</v>
      </c>
      <c r="BA105" s="22">
        <v>-7.6700000000000004E-2</v>
      </c>
      <c r="BB105" s="22">
        <v>0.11749999999999999</v>
      </c>
    </row>
    <row r="106" spans="2:54" x14ac:dyDescent="0.25">
      <c r="B106" s="6" t="s">
        <v>187</v>
      </c>
      <c r="C106" s="17" t="s">
        <v>188</v>
      </c>
      <c r="D106" s="12" t="s">
        <v>294</v>
      </c>
      <c r="E106" s="18">
        <v>428924</v>
      </c>
      <c r="F106" s="18">
        <v>421883</v>
      </c>
      <c r="G106" s="18">
        <v>433411</v>
      </c>
      <c r="H106" s="18">
        <v>593809</v>
      </c>
      <c r="I106" s="18">
        <v>568600</v>
      </c>
      <c r="J106" s="18">
        <v>67511</v>
      </c>
      <c r="K106" s="18">
        <v>68664</v>
      </c>
      <c r="L106" s="18">
        <v>-287260</v>
      </c>
      <c r="M106" s="18">
        <v>52395</v>
      </c>
      <c r="N106" s="18">
        <v>5134</v>
      </c>
      <c r="O106" s="18">
        <v>32753</v>
      </c>
      <c r="P106" s="18">
        <v>42249</v>
      </c>
      <c r="Q106" s="18">
        <v>-307992</v>
      </c>
      <c r="R106" s="18">
        <v>23486</v>
      </c>
      <c r="S106" s="18">
        <v>-30667</v>
      </c>
      <c r="T106" s="18">
        <v>652953</v>
      </c>
      <c r="U106" s="18">
        <v>634502</v>
      </c>
      <c r="V106" s="18">
        <v>619508</v>
      </c>
      <c r="W106" s="18">
        <v>980472</v>
      </c>
      <c r="X106" s="18">
        <v>1449026</v>
      </c>
      <c r="Y106" s="19">
        <f t="shared" si="4"/>
        <v>5.0161343925213604E-2</v>
      </c>
      <c r="Z106" s="19">
        <f t="shared" si="4"/>
        <v>6.6586078530879333E-2</v>
      </c>
      <c r="AA106" s="19">
        <f t="shared" si="4"/>
        <v>-0.49715580751176741</v>
      </c>
      <c r="AB106" s="19">
        <f t="shared" si="4"/>
        <v>2.3953769205035943E-2</v>
      </c>
      <c r="AC106" s="19">
        <f t="shared" si="4"/>
        <v>-2.1163871455722672E-2</v>
      </c>
      <c r="AD106" s="18">
        <v>754849</v>
      </c>
      <c r="AE106" s="18">
        <v>754849</v>
      </c>
      <c r="AF106" s="18">
        <v>754849</v>
      </c>
      <c r="AG106" s="18">
        <v>754849</v>
      </c>
      <c r="AH106" s="18">
        <v>758441</v>
      </c>
      <c r="AI106" s="20">
        <v>0.46</v>
      </c>
      <c r="AJ106" s="20">
        <v>0.41</v>
      </c>
      <c r="AK106" s="20">
        <v>0.28999999999999998</v>
      </c>
      <c r="AL106" s="20">
        <v>0.28999999999999998</v>
      </c>
      <c r="AM106" s="20">
        <v>0.48</v>
      </c>
      <c r="AN106" s="18">
        <f t="shared" si="5"/>
        <v>347230.54000000004</v>
      </c>
      <c r="AO106" s="18">
        <f t="shared" si="5"/>
        <v>309488.08999999997</v>
      </c>
      <c r="AP106" s="18">
        <f t="shared" si="5"/>
        <v>218906.21</v>
      </c>
      <c r="AQ106" s="18">
        <f t="shared" si="5"/>
        <v>218906.21</v>
      </c>
      <c r="AR106" s="18">
        <f t="shared" si="5"/>
        <v>364051.68</v>
      </c>
      <c r="AS106" s="22">
        <v>4.3400000000000001E-2</v>
      </c>
      <c r="AT106" s="22">
        <v>0.30380000000000001</v>
      </c>
      <c r="AU106" s="22">
        <v>-1.0500000000000001E-2</v>
      </c>
      <c r="AV106" s="22">
        <v>0.15790000000000001</v>
      </c>
      <c r="AW106" s="22">
        <v>-0.30909999999999999</v>
      </c>
      <c r="AX106" s="22">
        <v>-5.1700000000000003E-2</v>
      </c>
      <c r="AY106" s="22">
        <v>-0.42470000000000002</v>
      </c>
      <c r="AZ106" s="22">
        <v>-0.37690000000000001</v>
      </c>
      <c r="BA106" s="22">
        <v>0.44519999999999998</v>
      </c>
      <c r="BB106" s="22">
        <v>-0.20130000000000001</v>
      </c>
    </row>
    <row r="107" spans="2:54" x14ac:dyDescent="0.25">
      <c r="B107" s="6" t="s">
        <v>187</v>
      </c>
      <c r="C107" s="17" t="s">
        <v>188</v>
      </c>
      <c r="D107" s="16" t="s">
        <v>292</v>
      </c>
      <c r="E107" s="18">
        <v>86700</v>
      </c>
      <c r="F107" s="18">
        <v>76850</v>
      </c>
      <c r="G107" s="18">
        <v>98500</v>
      </c>
      <c r="H107" s="18">
        <v>133235</v>
      </c>
      <c r="I107" s="18">
        <v>139581</v>
      </c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9"/>
      <c r="Z107" s="19"/>
      <c r="AA107" s="19"/>
      <c r="AB107" s="19"/>
      <c r="AC107" s="19"/>
      <c r="AD107" s="18"/>
      <c r="AE107" s="18"/>
      <c r="AF107" s="18"/>
      <c r="AG107" s="18"/>
      <c r="AH107" s="18"/>
      <c r="AI107" s="20"/>
      <c r="AJ107" s="20"/>
      <c r="AK107" s="20"/>
      <c r="AL107" s="20"/>
      <c r="AM107" s="20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</row>
    <row r="108" spans="2:54" x14ac:dyDescent="0.25">
      <c r="B108" s="6" t="s">
        <v>187</v>
      </c>
      <c r="C108" s="17" t="s">
        <v>188</v>
      </c>
      <c r="D108" s="15" t="s">
        <v>293</v>
      </c>
      <c r="E108" s="18">
        <v>469081</v>
      </c>
      <c r="F108" s="18">
        <v>529694</v>
      </c>
      <c r="G108" s="18">
        <v>465280</v>
      </c>
      <c r="H108" s="18">
        <v>486464</v>
      </c>
      <c r="I108" s="18">
        <v>479410</v>
      </c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9"/>
      <c r="Z108" s="19"/>
      <c r="AA108" s="19"/>
      <c r="AB108" s="19"/>
      <c r="AC108" s="19"/>
      <c r="AD108" s="18"/>
      <c r="AE108" s="18"/>
      <c r="AF108" s="18"/>
      <c r="AG108" s="18"/>
      <c r="AH108" s="18"/>
      <c r="AI108" s="20"/>
      <c r="AJ108" s="20"/>
      <c r="AK108" s="20"/>
      <c r="AL108" s="20"/>
      <c r="AM108" s="20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</row>
    <row r="109" spans="2:54" x14ac:dyDescent="0.25">
      <c r="B109" s="6" t="s">
        <v>187</v>
      </c>
      <c r="C109" s="17" t="s">
        <v>188</v>
      </c>
      <c r="D109" s="9" t="s">
        <v>3</v>
      </c>
      <c r="E109" s="18">
        <v>218714</v>
      </c>
      <c r="F109" s="18">
        <v>202822</v>
      </c>
      <c r="G109" s="18">
        <v>137620</v>
      </c>
      <c r="H109" s="18">
        <v>126590</v>
      </c>
      <c r="I109" s="18">
        <v>60286</v>
      </c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9"/>
      <c r="Z109" s="19"/>
      <c r="AA109" s="19"/>
      <c r="AB109" s="19"/>
      <c r="AC109" s="19"/>
      <c r="AD109" s="18"/>
      <c r="AE109" s="18"/>
      <c r="AF109" s="18"/>
      <c r="AG109" s="18"/>
      <c r="AH109" s="18"/>
      <c r="AI109" s="20"/>
      <c r="AJ109" s="20"/>
      <c r="AK109" s="20"/>
      <c r="AL109" s="20"/>
      <c r="AM109" s="20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</row>
    <row r="110" spans="2:54" x14ac:dyDescent="0.25">
      <c r="B110" s="6" t="s">
        <v>189</v>
      </c>
      <c r="C110" s="17" t="s">
        <v>190</v>
      </c>
      <c r="D110" s="15" t="s">
        <v>293</v>
      </c>
      <c r="E110" s="18">
        <v>225</v>
      </c>
      <c r="F110" s="18">
        <v>162</v>
      </c>
      <c r="G110" s="18">
        <v>37</v>
      </c>
      <c r="H110" s="18">
        <v>35</v>
      </c>
      <c r="I110" s="18">
        <v>165</v>
      </c>
      <c r="J110" s="18">
        <v>-723</v>
      </c>
      <c r="K110" s="18">
        <v>-526</v>
      </c>
      <c r="L110" s="18">
        <v>-318</v>
      </c>
      <c r="M110" s="18">
        <v>-158</v>
      </c>
      <c r="N110" s="18">
        <v>-182</v>
      </c>
      <c r="O110" s="18">
        <v>-776</v>
      </c>
      <c r="P110" s="18">
        <v>-576</v>
      </c>
      <c r="Q110" s="18">
        <v>-368</v>
      </c>
      <c r="R110" s="18">
        <v>-280</v>
      </c>
      <c r="S110" s="18">
        <v>-552</v>
      </c>
      <c r="T110" s="18">
        <v>1546</v>
      </c>
      <c r="U110" s="18">
        <v>507</v>
      </c>
      <c r="V110" s="18">
        <v>233</v>
      </c>
      <c r="W110" s="18">
        <v>337</v>
      </c>
      <c r="X110" s="18">
        <v>1400</v>
      </c>
      <c r="Y110" s="19">
        <f t="shared" si="4"/>
        <v>-0.50194049159120313</v>
      </c>
      <c r="Z110" s="19">
        <f t="shared" si="4"/>
        <v>-1.136094674556213</v>
      </c>
      <c r="AA110" s="19">
        <f t="shared" si="4"/>
        <v>-1.5793991416309012</v>
      </c>
      <c r="AB110" s="19">
        <f t="shared" si="4"/>
        <v>-0.83086053412462912</v>
      </c>
      <c r="AC110" s="19">
        <f t="shared" si="4"/>
        <v>-0.39428571428571429</v>
      </c>
      <c r="AD110" s="18">
        <v>281733</v>
      </c>
      <c r="AE110" s="18">
        <v>236420</v>
      </c>
      <c r="AF110" s="18">
        <v>203420</v>
      </c>
      <c r="AG110" s="18">
        <v>198680</v>
      </c>
      <c r="AH110" s="18">
        <v>158830</v>
      </c>
      <c r="AI110" s="20">
        <v>2.9000000000000001E-2</v>
      </c>
      <c r="AJ110" s="20">
        <v>7.0000000000000007E-2</v>
      </c>
      <c r="AK110" s="20">
        <v>1.7999999999999999E-2</v>
      </c>
      <c r="AL110" s="20">
        <v>1.2E-2</v>
      </c>
      <c r="AM110" s="20">
        <v>2E-3</v>
      </c>
      <c r="AN110" s="18">
        <f t="shared" si="5"/>
        <v>8170.2570000000005</v>
      </c>
      <c r="AO110" s="18">
        <f t="shared" si="5"/>
        <v>16549.400000000001</v>
      </c>
      <c r="AP110" s="18">
        <f t="shared" si="5"/>
        <v>3661.56</v>
      </c>
      <c r="AQ110" s="18">
        <f t="shared" si="5"/>
        <v>2384.16</v>
      </c>
      <c r="AR110" s="18">
        <f t="shared" si="5"/>
        <v>317.66000000000003</v>
      </c>
      <c r="AS110" s="22">
        <v>0</v>
      </c>
      <c r="AT110" s="22">
        <v>-0.5857</v>
      </c>
      <c r="AU110" s="22">
        <v>2.8889</v>
      </c>
      <c r="AV110" s="22">
        <v>0.5</v>
      </c>
      <c r="AW110" s="22">
        <v>1.4</v>
      </c>
      <c r="AX110" s="22">
        <v>-0.66669999999999996</v>
      </c>
      <c r="AY110" s="22">
        <v>0.5</v>
      </c>
      <c r="AZ110" s="22">
        <v>-0.66669999999999996</v>
      </c>
      <c r="BA110" s="22">
        <v>-0.46429999999999999</v>
      </c>
      <c r="BB110" s="22">
        <v>1.8</v>
      </c>
    </row>
    <row r="111" spans="2:54" x14ac:dyDescent="0.25">
      <c r="B111" s="6" t="s">
        <v>191</v>
      </c>
      <c r="C111" s="17" t="s">
        <v>192</v>
      </c>
      <c r="D111" s="5" t="s">
        <v>2</v>
      </c>
      <c r="E111" s="18">
        <v>289626</v>
      </c>
      <c r="F111" s="18">
        <v>277032</v>
      </c>
      <c r="G111" s="18">
        <v>294844</v>
      </c>
      <c r="H111" s="18">
        <v>242378</v>
      </c>
      <c r="I111" s="18">
        <v>199769</v>
      </c>
      <c r="J111" s="18">
        <v>145721</v>
      </c>
      <c r="K111" s="18">
        <v>142606</v>
      </c>
      <c r="L111" s="18">
        <v>173796</v>
      </c>
      <c r="M111" s="18">
        <v>128150</v>
      </c>
      <c r="N111" s="18">
        <v>109428</v>
      </c>
      <c r="O111" s="18">
        <v>79148</v>
      </c>
      <c r="P111" s="18">
        <v>78252</v>
      </c>
      <c r="Q111" s="18">
        <v>112132</v>
      </c>
      <c r="R111" s="18">
        <v>73554</v>
      </c>
      <c r="S111" s="18">
        <v>58425</v>
      </c>
      <c r="T111" s="18">
        <v>1297018</v>
      </c>
      <c r="U111" s="18">
        <v>1154883</v>
      </c>
      <c r="V111" s="18">
        <v>1112581</v>
      </c>
      <c r="W111" s="18">
        <v>1033878</v>
      </c>
      <c r="X111" s="18">
        <v>990468</v>
      </c>
      <c r="Y111" s="19">
        <f t="shared" si="4"/>
        <v>6.1023054421758219E-2</v>
      </c>
      <c r="Z111" s="19">
        <f t="shared" si="4"/>
        <v>6.7757513098729488E-2</v>
      </c>
      <c r="AA111" s="19">
        <f t="shared" si="4"/>
        <v>0.10078547090054567</v>
      </c>
      <c r="AB111" s="19">
        <f t="shared" si="4"/>
        <v>7.1143790660019843E-2</v>
      </c>
      <c r="AC111" s="19">
        <f t="shared" si="4"/>
        <v>5.8987266625474016E-2</v>
      </c>
      <c r="AD111" s="18">
        <v>134072</v>
      </c>
      <c r="AE111" s="18">
        <v>134070</v>
      </c>
      <c r="AF111" s="18">
        <v>134053</v>
      </c>
      <c r="AG111" s="18">
        <v>134031</v>
      </c>
      <c r="AH111" s="18">
        <v>134030</v>
      </c>
      <c r="AI111" s="20">
        <v>17.3</v>
      </c>
      <c r="AJ111" s="20">
        <v>15.45</v>
      </c>
      <c r="AK111" s="20">
        <v>13.9</v>
      </c>
      <c r="AL111" s="20">
        <v>11.08</v>
      </c>
      <c r="AM111" s="20">
        <v>8.85</v>
      </c>
      <c r="AN111" s="18">
        <f t="shared" si="5"/>
        <v>2319445.6</v>
      </c>
      <c r="AO111" s="18">
        <f t="shared" si="5"/>
        <v>2071381.5</v>
      </c>
      <c r="AP111" s="18">
        <f t="shared" si="5"/>
        <v>1863336.7</v>
      </c>
      <c r="AQ111" s="18">
        <f t="shared" si="5"/>
        <v>1485063.48</v>
      </c>
      <c r="AR111" s="18">
        <f t="shared" si="5"/>
        <v>1186165.5</v>
      </c>
      <c r="AS111" s="22">
        <v>3.3000000000000002E-2</v>
      </c>
      <c r="AT111" s="22">
        <v>0.2707</v>
      </c>
      <c r="AU111" s="22">
        <v>7.5700000000000003E-2</v>
      </c>
      <c r="AV111" s="22">
        <v>0.36549999999999999</v>
      </c>
      <c r="AW111" s="22">
        <v>0.38240000000000002</v>
      </c>
      <c r="AX111" s="22">
        <v>0.10249999999999999</v>
      </c>
      <c r="AY111" s="22">
        <v>0.12959999999999999</v>
      </c>
      <c r="AZ111" s="22">
        <v>-1.37E-2</v>
      </c>
      <c r="BA111" s="22">
        <v>0.21079999999999999</v>
      </c>
      <c r="BB111" s="22">
        <v>0.40849999999999997</v>
      </c>
    </row>
    <row r="112" spans="2:54" x14ac:dyDescent="0.25">
      <c r="B112" s="6" t="s">
        <v>193</v>
      </c>
      <c r="C112" s="17" t="s">
        <v>194</v>
      </c>
      <c r="D112" s="12" t="s">
        <v>294</v>
      </c>
      <c r="E112" s="18">
        <v>238768</v>
      </c>
      <c r="F112" s="18">
        <v>241905</v>
      </c>
      <c r="G112" s="18">
        <v>289555</v>
      </c>
      <c r="H112" s="18">
        <v>301587</v>
      </c>
      <c r="I112" s="18">
        <v>338574</v>
      </c>
      <c r="J112" s="18">
        <v>-3412</v>
      </c>
      <c r="K112" s="18">
        <v>2342</v>
      </c>
      <c r="L112" s="18">
        <v>22783</v>
      </c>
      <c r="M112" s="18">
        <v>28683</v>
      </c>
      <c r="N112" s="18">
        <v>27219</v>
      </c>
      <c r="O112" s="18">
        <v>-9079</v>
      </c>
      <c r="P112" s="18">
        <v>-10166</v>
      </c>
      <c r="Q112" s="18">
        <v>5061</v>
      </c>
      <c r="R112" s="18">
        <v>-27527</v>
      </c>
      <c r="S112" s="18">
        <v>-1876</v>
      </c>
      <c r="T112" s="18">
        <v>103722</v>
      </c>
      <c r="U112" s="18">
        <v>141495</v>
      </c>
      <c r="V112" s="18">
        <v>142919</v>
      </c>
      <c r="W112" s="18">
        <v>155558</v>
      </c>
      <c r="X112" s="18">
        <v>205007</v>
      </c>
      <c r="Y112" s="19">
        <f t="shared" si="4"/>
        <v>-8.7532056844256759E-2</v>
      </c>
      <c r="Z112" s="19">
        <f t="shared" si="4"/>
        <v>-7.184706173363016E-2</v>
      </c>
      <c r="AA112" s="19">
        <f t="shared" si="4"/>
        <v>3.5411666748297987E-2</v>
      </c>
      <c r="AB112" s="19">
        <f t="shared" si="4"/>
        <v>-0.17695650496920762</v>
      </c>
      <c r="AC112" s="19">
        <f t="shared" si="4"/>
        <v>-9.1509070421985587E-3</v>
      </c>
      <c r="AD112" s="18">
        <v>169078</v>
      </c>
      <c r="AE112" s="18">
        <v>169078</v>
      </c>
      <c r="AF112" s="18">
        <v>168286</v>
      </c>
      <c r="AG112" s="18">
        <v>167786</v>
      </c>
      <c r="AH112" s="18">
        <v>166815</v>
      </c>
      <c r="AI112" s="20">
        <v>0.17699999999999999</v>
      </c>
      <c r="AJ112" s="20">
        <v>0.37</v>
      </c>
      <c r="AK112" s="20">
        <v>0.87</v>
      </c>
      <c r="AL112" s="20">
        <v>0.91</v>
      </c>
      <c r="AM112" s="20">
        <v>1.06</v>
      </c>
      <c r="AN112" s="18">
        <f t="shared" si="5"/>
        <v>29926.805999999997</v>
      </c>
      <c r="AO112" s="18">
        <f t="shared" si="5"/>
        <v>62558.86</v>
      </c>
      <c r="AP112" s="18">
        <f t="shared" si="5"/>
        <v>146408.82</v>
      </c>
      <c r="AQ112" s="18">
        <f t="shared" si="5"/>
        <v>152685.26</v>
      </c>
      <c r="AR112" s="18">
        <f t="shared" si="5"/>
        <v>176823.90000000002</v>
      </c>
      <c r="AS112" s="22">
        <v>-0.46360000000000001</v>
      </c>
      <c r="AT112" s="22">
        <v>-0.75280000000000002</v>
      </c>
      <c r="AU112" s="22">
        <v>-0.33579999999999999</v>
      </c>
      <c r="AV112" s="22">
        <v>1.0938000000000001</v>
      </c>
      <c r="AW112" s="22">
        <v>-0.6079</v>
      </c>
      <c r="AX112" s="22">
        <v>-0.1464</v>
      </c>
      <c r="AY112" s="22">
        <v>1.2674000000000001</v>
      </c>
      <c r="AZ112" s="22">
        <v>-0.62119999999999997</v>
      </c>
      <c r="BA112" s="22">
        <v>-0.42</v>
      </c>
      <c r="BB112" s="22">
        <v>0.40789999999999998</v>
      </c>
    </row>
    <row r="113" spans="2:54" x14ac:dyDescent="0.25">
      <c r="B113" s="6" t="s">
        <v>195</v>
      </c>
      <c r="C113" s="17" t="s">
        <v>196</v>
      </c>
      <c r="D113" s="15" t="s">
        <v>293</v>
      </c>
      <c r="E113" s="18">
        <v>138716</v>
      </c>
      <c r="F113" s="18">
        <v>156055</v>
      </c>
      <c r="G113" s="18">
        <v>183023</v>
      </c>
      <c r="H113" s="18">
        <v>185338</v>
      </c>
      <c r="I113" s="18">
        <v>195366</v>
      </c>
      <c r="J113" s="18">
        <v>10758</v>
      </c>
      <c r="K113" s="18">
        <v>-30469</v>
      </c>
      <c r="L113" s="18">
        <v>-15929</v>
      </c>
      <c r="M113" s="18">
        <v>10753</v>
      </c>
      <c r="N113" s="18">
        <v>21933</v>
      </c>
      <c r="O113" s="18">
        <v>3190</v>
      </c>
      <c r="P113" s="18">
        <v>-79429</v>
      </c>
      <c r="Q113" s="18">
        <v>-31844</v>
      </c>
      <c r="R113" s="18">
        <v>-192</v>
      </c>
      <c r="S113" s="18">
        <v>8826</v>
      </c>
      <c r="T113" s="18">
        <v>124854</v>
      </c>
      <c r="U113" s="18">
        <v>128385</v>
      </c>
      <c r="V113" s="18">
        <v>240511</v>
      </c>
      <c r="W113" s="18">
        <v>267457</v>
      </c>
      <c r="X113" s="18">
        <v>269093</v>
      </c>
      <c r="Y113" s="19">
        <f t="shared" si="4"/>
        <v>2.5549842215707948E-2</v>
      </c>
      <c r="Z113" s="19">
        <f t="shared" si="4"/>
        <v>-0.61867819449312611</v>
      </c>
      <c r="AA113" s="19">
        <f t="shared" si="4"/>
        <v>-0.13240142862488619</v>
      </c>
      <c r="AB113" s="19">
        <f t="shared" si="4"/>
        <v>-7.1787240565773195E-4</v>
      </c>
      <c r="AC113" s="19">
        <f t="shared" si="4"/>
        <v>3.2799069466689958E-2</v>
      </c>
      <c r="AD113" s="18">
        <v>191039</v>
      </c>
      <c r="AE113" s="18">
        <v>191039</v>
      </c>
      <c r="AF113" s="18">
        <v>191039</v>
      </c>
      <c r="AG113" s="18">
        <v>191039</v>
      </c>
      <c r="AH113" s="18">
        <v>189689</v>
      </c>
      <c r="AI113" s="20">
        <v>0.36</v>
      </c>
      <c r="AJ113" s="20">
        <v>0.2</v>
      </c>
      <c r="AK113" s="20">
        <v>0.24</v>
      </c>
      <c r="AL113" s="20">
        <v>0.5</v>
      </c>
      <c r="AM113" s="20">
        <v>1.1499999999999999</v>
      </c>
      <c r="AN113" s="18">
        <f t="shared" si="5"/>
        <v>68774.039999999994</v>
      </c>
      <c r="AO113" s="18">
        <f t="shared" si="5"/>
        <v>38207.800000000003</v>
      </c>
      <c r="AP113" s="18">
        <f t="shared" si="5"/>
        <v>45849.36</v>
      </c>
      <c r="AQ113" s="18">
        <f t="shared" si="5"/>
        <v>95519.5</v>
      </c>
      <c r="AR113" s="18">
        <f t="shared" si="5"/>
        <v>218142.34999999998</v>
      </c>
      <c r="AS113" s="22">
        <v>-0.1618</v>
      </c>
      <c r="AT113" s="22">
        <v>0.74360000000000004</v>
      </c>
      <c r="AU113" s="22">
        <v>-0.47299999999999998</v>
      </c>
      <c r="AV113" s="22">
        <v>-0.17780000000000001</v>
      </c>
      <c r="AW113" s="22">
        <v>-0.63109999999999999</v>
      </c>
      <c r="AX113" s="22">
        <v>5.1700000000000003E-2</v>
      </c>
      <c r="AY113" s="22">
        <v>-8.6599999999999996E-2</v>
      </c>
      <c r="AZ113" s="22">
        <v>-0.67679999999999996</v>
      </c>
      <c r="BA113" s="22">
        <v>6.2199999999999998E-2</v>
      </c>
      <c r="BB113" s="22">
        <v>1.3125</v>
      </c>
    </row>
    <row r="114" spans="2:54" x14ac:dyDescent="0.25">
      <c r="B114" s="6" t="s">
        <v>197</v>
      </c>
      <c r="C114" s="17" t="s">
        <v>321</v>
      </c>
      <c r="D114" s="8" t="s">
        <v>1</v>
      </c>
      <c r="E114" s="18">
        <v>407000</v>
      </c>
      <c r="F114" s="18">
        <v>396000</v>
      </c>
      <c r="G114" s="18">
        <v>364000</v>
      </c>
      <c r="H114" s="18">
        <v>334000</v>
      </c>
      <c r="I114" s="18">
        <v>328000</v>
      </c>
      <c r="J114" s="18">
        <v>8000</v>
      </c>
      <c r="K114" s="18">
        <v>4000</v>
      </c>
      <c r="L114" s="18">
        <v>-1000</v>
      </c>
      <c r="M114" s="18">
        <v>-10000</v>
      </c>
      <c r="N114" s="18">
        <v>-1000</v>
      </c>
      <c r="O114" s="18">
        <v>3000</v>
      </c>
      <c r="P114" s="18">
        <v>-3000</v>
      </c>
      <c r="Q114" s="18">
        <v>-5000</v>
      </c>
      <c r="R114" s="18">
        <v>-8000</v>
      </c>
      <c r="S114" s="18">
        <v>-5000</v>
      </c>
      <c r="T114" s="18">
        <v>323000</v>
      </c>
      <c r="U114" s="18">
        <v>304000</v>
      </c>
      <c r="V114" s="18">
        <v>305000</v>
      </c>
      <c r="W114" s="18">
        <v>283000</v>
      </c>
      <c r="X114" s="18">
        <v>271000</v>
      </c>
      <c r="Y114" s="19">
        <f t="shared" si="4"/>
        <v>9.2879256965944269E-3</v>
      </c>
      <c r="Z114" s="19">
        <f t="shared" si="4"/>
        <v>-9.8684210526315784E-3</v>
      </c>
      <c r="AA114" s="19">
        <f t="shared" si="4"/>
        <v>-1.6393442622950821E-2</v>
      </c>
      <c r="AB114" s="19">
        <f t="shared" si="4"/>
        <v>-2.8268551236749116E-2</v>
      </c>
      <c r="AC114" s="19">
        <f t="shared" si="4"/>
        <v>-1.8450184501845018E-2</v>
      </c>
      <c r="AD114" s="18">
        <v>409051</v>
      </c>
      <c r="AE114" s="18">
        <v>379720</v>
      </c>
      <c r="AF114" s="18">
        <v>284788</v>
      </c>
      <c r="AG114" s="18">
        <v>284788</v>
      </c>
      <c r="AH114" s="18">
        <v>284788</v>
      </c>
      <c r="AI114" s="20">
        <v>0.3</v>
      </c>
      <c r="AJ114" s="20">
        <v>0.41</v>
      </c>
      <c r="AK114" s="20">
        <v>0.3</v>
      </c>
      <c r="AL114" s="20">
        <v>0.25</v>
      </c>
      <c r="AM114" s="20">
        <v>0.51</v>
      </c>
      <c r="AN114" s="18">
        <f t="shared" si="5"/>
        <v>122715.29999999999</v>
      </c>
      <c r="AO114" s="18">
        <f t="shared" si="5"/>
        <v>155685.19999999998</v>
      </c>
      <c r="AP114" s="18">
        <f t="shared" si="5"/>
        <v>85436.4</v>
      </c>
      <c r="AQ114" s="18">
        <f t="shared" si="5"/>
        <v>71197</v>
      </c>
      <c r="AR114" s="18">
        <f t="shared" si="5"/>
        <v>145241.88</v>
      </c>
      <c r="AS114" s="22">
        <v>-0.22220000000000001</v>
      </c>
      <c r="AT114" s="22">
        <v>-5.2600000000000001E-2</v>
      </c>
      <c r="AU114" s="22">
        <v>0.31030000000000002</v>
      </c>
      <c r="AV114" s="22">
        <v>-0.10489999999999999</v>
      </c>
      <c r="AW114" s="22">
        <v>-0.69230000000000003</v>
      </c>
      <c r="AX114" s="22">
        <v>0.39950000000000002</v>
      </c>
      <c r="AY114" s="22">
        <v>0.3538</v>
      </c>
      <c r="AZ114" s="22">
        <v>-0.27779999999999999</v>
      </c>
      <c r="BA114" s="22">
        <v>-3.2300000000000002E-2</v>
      </c>
      <c r="BB114" s="22">
        <v>6.9000000000000006E-2</v>
      </c>
    </row>
    <row r="115" spans="2:54" x14ac:dyDescent="0.25">
      <c r="B115" s="6" t="s">
        <v>198</v>
      </c>
      <c r="C115" s="17" t="s">
        <v>199</v>
      </c>
      <c r="D115" s="15" t="s">
        <v>293</v>
      </c>
      <c r="E115" s="18">
        <v>372605</v>
      </c>
      <c r="F115" s="18">
        <v>330418</v>
      </c>
      <c r="G115" s="18">
        <v>312905</v>
      </c>
      <c r="H115" s="18">
        <v>308928</v>
      </c>
      <c r="I115" s="18">
        <v>324911</v>
      </c>
      <c r="J115" s="18">
        <v>50061</v>
      </c>
      <c r="K115" s="18">
        <v>44670</v>
      </c>
      <c r="L115" s="18">
        <v>38275</v>
      </c>
      <c r="M115" s="18">
        <v>39199</v>
      </c>
      <c r="N115" s="18">
        <v>48231</v>
      </c>
      <c r="O115" s="18">
        <v>23830</v>
      </c>
      <c r="P115" s="18">
        <v>19953</v>
      </c>
      <c r="Q115" s="18">
        <v>16159</v>
      </c>
      <c r="R115" s="18">
        <v>16927</v>
      </c>
      <c r="S115" s="18">
        <v>24312</v>
      </c>
      <c r="T115" s="18">
        <v>144605</v>
      </c>
      <c r="U115" s="18">
        <v>108338</v>
      </c>
      <c r="V115" s="18">
        <v>111760</v>
      </c>
      <c r="W115" s="18">
        <v>104870</v>
      </c>
      <c r="X115" s="18">
        <v>111352</v>
      </c>
      <c r="Y115" s="19">
        <f t="shared" si="4"/>
        <v>0.16479374848725839</v>
      </c>
      <c r="Z115" s="19">
        <f t="shared" si="4"/>
        <v>0.18417360482933043</v>
      </c>
      <c r="AA115" s="19">
        <f t="shared" si="4"/>
        <v>0.14458661417322835</v>
      </c>
      <c r="AB115" s="19">
        <f t="shared" si="4"/>
        <v>0.16140936397444455</v>
      </c>
      <c r="AC115" s="19">
        <f t="shared" si="4"/>
        <v>0.21833465047776421</v>
      </c>
      <c r="AD115" s="18">
        <v>97871</v>
      </c>
      <c r="AE115" s="18">
        <v>97871</v>
      </c>
      <c r="AF115" s="18">
        <v>97850</v>
      </c>
      <c r="AG115" s="18">
        <v>97809</v>
      </c>
      <c r="AH115" s="18">
        <v>97763</v>
      </c>
      <c r="AI115" s="20">
        <v>4.04</v>
      </c>
      <c r="AJ115" s="20">
        <v>2.93</v>
      </c>
      <c r="AK115" s="20">
        <v>2.79</v>
      </c>
      <c r="AL115" s="20">
        <v>1.84</v>
      </c>
      <c r="AM115" s="20">
        <v>2.29</v>
      </c>
      <c r="AN115" s="18">
        <f t="shared" si="5"/>
        <v>395398.84</v>
      </c>
      <c r="AO115" s="18">
        <f t="shared" si="5"/>
        <v>286762.03000000003</v>
      </c>
      <c r="AP115" s="18">
        <f t="shared" si="5"/>
        <v>273001.5</v>
      </c>
      <c r="AQ115" s="18">
        <f t="shared" si="5"/>
        <v>179968.56</v>
      </c>
      <c r="AR115" s="18">
        <f t="shared" si="5"/>
        <v>223877.27</v>
      </c>
      <c r="AS115" s="22">
        <v>0.10440000000000001</v>
      </c>
      <c r="AT115" s="22">
        <v>0.37359999999999999</v>
      </c>
      <c r="AU115" s="22">
        <v>0.12470000000000001</v>
      </c>
      <c r="AV115" s="22">
        <v>0.3674</v>
      </c>
      <c r="AW115" s="22">
        <v>-0.16189999999999999</v>
      </c>
      <c r="AX115" s="22">
        <v>0.66920000000000002</v>
      </c>
      <c r="AY115" s="22">
        <v>1.7682</v>
      </c>
      <c r="AZ115" s="22">
        <v>-0.22020000000000001</v>
      </c>
      <c r="BA115" s="22">
        <v>-0.1157</v>
      </c>
      <c r="BB115" s="22">
        <v>-7.7600000000000002E-2</v>
      </c>
    </row>
    <row r="116" spans="2:54" x14ac:dyDescent="0.25">
      <c r="B116" s="6" t="s">
        <v>200</v>
      </c>
      <c r="C116" s="17" t="s">
        <v>201</v>
      </c>
      <c r="D116" s="7" t="s">
        <v>0</v>
      </c>
      <c r="E116" s="18">
        <v>444736</v>
      </c>
      <c r="F116" s="18">
        <v>377242</v>
      </c>
      <c r="G116" s="18">
        <v>300208</v>
      </c>
      <c r="H116" s="18">
        <v>257034</v>
      </c>
      <c r="I116" s="18">
        <v>210446</v>
      </c>
      <c r="J116" s="18">
        <v>262392</v>
      </c>
      <c r="K116" s="18">
        <v>222041</v>
      </c>
      <c r="L116" s="18">
        <v>168142</v>
      </c>
      <c r="M116" s="18">
        <v>144214</v>
      </c>
      <c r="N116" s="18">
        <v>116820</v>
      </c>
      <c r="O116" s="18">
        <v>241918</v>
      </c>
      <c r="P116" s="18">
        <v>194805</v>
      </c>
      <c r="Q116" s="18">
        <v>136730</v>
      </c>
      <c r="R116" s="18">
        <v>120771</v>
      </c>
      <c r="S116" s="18">
        <v>100177</v>
      </c>
      <c r="T116" s="18">
        <v>3312148</v>
      </c>
      <c r="U116" s="18">
        <v>2729014</v>
      </c>
      <c r="V116" s="18">
        <v>2202637</v>
      </c>
      <c r="W116" s="18">
        <v>1913497</v>
      </c>
      <c r="X116" s="18">
        <v>1609315</v>
      </c>
      <c r="Y116" s="19">
        <f t="shared" si="4"/>
        <v>7.3039610548803979E-2</v>
      </c>
      <c r="Z116" s="19">
        <f t="shared" si="4"/>
        <v>7.1382924382212776E-2</v>
      </c>
      <c r="AA116" s="19">
        <f t="shared" si="4"/>
        <v>6.2075593935814209E-2</v>
      </c>
      <c r="AB116" s="19">
        <f t="shared" si="4"/>
        <v>6.3115332817349601E-2</v>
      </c>
      <c r="AC116" s="19">
        <f t="shared" si="4"/>
        <v>6.2248223623094297E-2</v>
      </c>
      <c r="AD116" s="18">
        <v>500000</v>
      </c>
      <c r="AE116" s="18">
        <v>500000</v>
      </c>
      <c r="AF116" s="18">
        <v>500000</v>
      </c>
      <c r="AG116" s="18">
        <v>500000</v>
      </c>
      <c r="AH116" s="18">
        <v>500000</v>
      </c>
      <c r="AI116" s="20">
        <v>7.84</v>
      </c>
      <c r="AJ116" s="20">
        <v>8.75</v>
      </c>
      <c r="AK116" s="20">
        <v>5.04</v>
      </c>
      <c r="AL116" s="20">
        <v>3.09</v>
      </c>
      <c r="AM116" s="20">
        <v>2.37</v>
      </c>
      <c r="AN116" s="18">
        <f t="shared" si="5"/>
        <v>3920000</v>
      </c>
      <c r="AO116" s="18">
        <f t="shared" si="5"/>
        <v>4375000</v>
      </c>
      <c r="AP116" s="18">
        <f t="shared" si="5"/>
        <v>2520000</v>
      </c>
      <c r="AQ116" s="18">
        <f t="shared" si="5"/>
        <v>1545000</v>
      </c>
      <c r="AR116" s="18">
        <f t="shared" si="5"/>
        <v>1185000</v>
      </c>
      <c r="AS116" s="22">
        <v>-0.11409999999999999</v>
      </c>
      <c r="AT116" s="22">
        <v>0.10199999999999999</v>
      </c>
      <c r="AU116" s="22">
        <v>0.75219999999999998</v>
      </c>
      <c r="AV116" s="22">
        <v>0.72009999999999996</v>
      </c>
      <c r="AW116" s="22">
        <v>0.21240000000000001</v>
      </c>
      <c r="AX116" s="22">
        <v>0.14119999999999999</v>
      </c>
      <c r="AY116" s="22">
        <v>0.55349999999999999</v>
      </c>
      <c r="AZ116" s="22">
        <v>-0.30869999999999997</v>
      </c>
      <c r="BA116" s="22">
        <v>-2.29E-2</v>
      </c>
      <c r="BB116" s="22">
        <v>1.1097999999999999</v>
      </c>
    </row>
    <row r="117" spans="2:54" x14ac:dyDescent="0.25">
      <c r="B117" s="6" t="s">
        <v>202</v>
      </c>
      <c r="C117" s="17" t="s">
        <v>203</v>
      </c>
      <c r="D117" s="15" t="s">
        <v>293</v>
      </c>
      <c r="E117" s="18">
        <v>478757</v>
      </c>
      <c r="F117" s="18">
        <v>484053</v>
      </c>
      <c r="G117" s="18">
        <v>475596</v>
      </c>
      <c r="H117" s="18">
        <v>481567</v>
      </c>
      <c r="I117" s="18">
        <v>438041</v>
      </c>
      <c r="J117" s="18">
        <v>41699</v>
      </c>
      <c r="K117" s="18">
        <v>41633</v>
      </c>
      <c r="L117" s="18">
        <v>42959</v>
      </c>
      <c r="M117" s="18">
        <v>43539</v>
      </c>
      <c r="N117" s="18">
        <v>44014</v>
      </c>
      <c r="O117" s="18">
        <v>22440</v>
      </c>
      <c r="P117" s="18">
        <v>20361</v>
      </c>
      <c r="Q117" s="18">
        <v>20842</v>
      </c>
      <c r="R117" s="18">
        <v>22286</v>
      </c>
      <c r="S117" s="18">
        <v>25004</v>
      </c>
      <c r="T117" s="18">
        <v>777338</v>
      </c>
      <c r="U117" s="18">
        <v>767449</v>
      </c>
      <c r="V117" s="18">
        <v>774279</v>
      </c>
      <c r="W117" s="18">
        <v>779683</v>
      </c>
      <c r="X117" s="18">
        <v>719295</v>
      </c>
      <c r="Y117" s="19">
        <f t="shared" si="4"/>
        <v>2.8867751222762812E-2</v>
      </c>
      <c r="Z117" s="19">
        <f t="shared" si="4"/>
        <v>2.6530753183599171E-2</v>
      </c>
      <c r="AA117" s="19">
        <f t="shared" si="4"/>
        <v>2.6917945598421242E-2</v>
      </c>
      <c r="AB117" s="19">
        <f t="shared" si="4"/>
        <v>2.8583411463376781E-2</v>
      </c>
      <c r="AC117" s="19">
        <f t="shared" si="4"/>
        <v>3.4761815388679194E-2</v>
      </c>
      <c r="AD117" s="18">
        <v>93627</v>
      </c>
      <c r="AE117" s="18">
        <v>93627</v>
      </c>
      <c r="AF117" s="18">
        <v>93627</v>
      </c>
      <c r="AG117" s="18">
        <v>93627</v>
      </c>
      <c r="AH117" s="18">
        <v>93627</v>
      </c>
      <c r="AI117" s="20">
        <v>4.96</v>
      </c>
      <c r="AJ117" s="20">
        <v>4.7</v>
      </c>
      <c r="AK117" s="20">
        <v>4.41</v>
      </c>
      <c r="AL117" s="20">
        <v>4.3</v>
      </c>
      <c r="AM117" s="20">
        <v>5</v>
      </c>
      <c r="AN117" s="18">
        <f t="shared" si="5"/>
        <v>464389.92</v>
      </c>
      <c r="AO117" s="18">
        <f t="shared" si="5"/>
        <v>440046.9</v>
      </c>
      <c r="AP117" s="18">
        <f t="shared" si="5"/>
        <v>412895.07</v>
      </c>
      <c r="AQ117" s="18">
        <f t="shared" si="5"/>
        <v>402596.1</v>
      </c>
      <c r="AR117" s="18">
        <f t="shared" si="5"/>
        <v>468135</v>
      </c>
      <c r="AS117" s="22">
        <v>9.11E-2</v>
      </c>
      <c r="AT117" s="22">
        <v>8.4900000000000003E-2</v>
      </c>
      <c r="AU117" s="22">
        <v>0.14269999999999999</v>
      </c>
      <c r="AV117" s="22">
        <v>0.1053</v>
      </c>
      <c r="AW117" s="22">
        <v>-8.9200000000000002E-2</v>
      </c>
      <c r="AX117" s="22">
        <v>4.4900000000000002E-2</v>
      </c>
      <c r="AY117" s="22">
        <v>-6.9099999999999995E-2</v>
      </c>
      <c r="AZ117" s="22">
        <v>0.38300000000000001</v>
      </c>
      <c r="BA117" s="22">
        <v>-0.1797</v>
      </c>
      <c r="BB117" s="22">
        <v>0.26340000000000002</v>
      </c>
    </row>
    <row r="118" spans="2:54" x14ac:dyDescent="0.25">
      <c r="B118" s="6" t="s">
        <v>204</v>
      </c>
      <c r="C118" s="17" t="s">
        <v>205</v>
      </c>
      <c r="D118" s="15" t="s">
        <v>293</v>
      </c>
      <c r="E118" s="18">
        <v>263867</v>
      </c>
      <c r="F118" s="18">
        <v>272216</v>
      </c>
      <c r="G118" s="18">
        <v>227419</v>
      </c>
      <c r="H118" s="18"/>
      <c r="I118" s="18"/>
      <c r="J118" s="18">
        <v>35412</v>
      </c>
      <c r="K118" s="18"/>
      <c r="L118" s="18"/>
      <c r="M118" s="18"/>
      <c r="N118" s="18"/>
      <c r="O118" s="18">
        <v>18375</v>
      </c>
      <c r="P118" s="18"/>
      <c r="Q118" s="18"/>
      <c r="R118" s="18"/>
      <c r="S118" s="18"/>
      <c r="T118" s="18">
        <v>226410</v>
      </c>
      <c r="U118" s="18"/>
      <c r="V118" s="18"/>
      <c r="W118" s="18"/>
      <c r="X118" s="18"/>
      <c r="Y118" s="19">
        <f t="shared" si="4"/>
        <v>8.115807605671127E-2</v>
      </c>
      <c r="Z118" s="19"/>
      <c r="AA118" s="19"/>
      <c r="AB118" s="19"/>
      <c r="AC118" s="19"/>
      <c r="AD118" s="18">
        <v>139779</v>
      </c>
      <c r="AE118" s="18"/>
      <c r="AF118" s="18"/>
      <c r="AG118" s="18"/>
      <c r="AH118" s="18"/>
      <c r="AI118" s="20">
        <v>1.43</v>
      </c>
      <c r="AJ118" s="20"/>
      <c r="AK118" s="20"/>
      <c r="AL118" s="20"/>
      <c r="AM118" s="20"/>
      <c r="AN118" s="18">
        <f t="shared" si="5"/>
        <v>199883.97</v>
      </c>
      <c r="AO118" s="18"/>
      <c r="AP118" s="18"/>
      <c r="AQ118" s="18"/>
      <c r="AR118" s="18"/>
      <c r="AS118" s="22">
        <v>0.47220000000000001</v>
      </c>
      <c r="AT118" s="22">
        <v>-8.7800000000000003E-2</v>
      </c>
      <c r="AU118" s="18"/>
      <c r="AV118" s="18"/>
      <c r="AW118" s="18"/>
      <c r="AX118" s="18"/>
      <c r="AY118" s="18"/>
      <c r="AZ118" s="18"/>
      <c r="BA118" s="18"/>
      <c r="BB118" s="18"/>
    </row>
    <row r="119" spans="2:54" x14ac:dyDescent="0.25">
      <c r="B119" s="6" t="s">
        <v>204</v>
      </c>
      <c r="C119" s="17" t="s">
        <v>205</v>
      </c>
      <c r="D119" s="7" t="s">
        <v>0</v>
      </c>
      <c r="E119" s="18">
        <v>433</v>
      </c>
      <c r="F119" s="18">
        <v>278</v>
      </c>
      <c r="G119" s="18">
        <v>217</v>
      </c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9"/>
      <c r="Z119" s="19"/>
      <c r="AA119" s="19"/>
      <c r="AB119" s="19"/>
      <c r="AC119" s="19"/>
      <c r="AD119" s="18"/>
      <c r="AE119" s="18"/>
      <c r="AF119" s="18"/>
      <c r="AG119" s="18"/>
      <c r="AH119" s="18"/>
      <c r="AI119" s="20"/>
      <c r="AJ119" s="20"/>
      <c r="AK119" s="20"/>
      <c r="AL119" s="20"/>
      <c r="AM119" s="20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</row>
    <row r="120" spans="2:54" x14ac:dyDescent="0.25">
      <c r="B120" s="6" t="s">
        <v>204</v>
      </c>
      <c r="C120" s="17" t="s">
        <v>205</v>
      </c>
      <c r="D120" s="5" t="s">
        <v>2</v>
      </c>
      <c r="E120" s="18">
        <v>3012</v>
      </c>
      <c r="F120" s="18">
        <v>3020</v>
      </c>
      <c r="G120" s="18">
        <v>3395</v>
      </c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9"/>
      <c r="Z120" s="19"/>
      <c r="AA120" s="19"/>
      <c r="AB120" s="19"/>
      <c r="AC120" s="19"/>
      <c r="AD120" s="18"/>
      <c r="AE120" s="18"/>
      <c r="AF120" s="18"/>
      <c r="AG120" s="18"/>
      <c r="AH120" s="18"/>
      <c r="AI120" s="20"/>
      <c r="AJ120" s="20"/>
      <c r="AK120" s="20"/>
      <c r="AL120" s="20"/>
      <c r="AM120" s="20"/>
      <c r="AN120" s="18"/>
      <c r="AO120" s="18"/>
      <c r="AP120" s="18"/>
      <c r="AQ120" s="18"/>
      <c r="AR120" s="18"/>
      <c r="AS120" s="18"/>
      <c r="AT120" s="18"/>
      <c r="AU120" s="18"/>
      <c r="AV120" s="18"/>
      <c r="AW120" s="18"/>
      <c r="AX120" s="18"/>
      <c r="AY120" s="18"/>
      <c r="AZ120" s="18"/>
      <c r="BA120" s="18"/>
      <c r="BB120" s="18"/>
    </row>
    <row r="121" spans="2:54" x14ac:dyDescent="0.25">
      <c r="B121" s="6" t="s">
        <v>206</v>
      </c>
      <c r="C121" s="17" t="s">
        <v>207</v>
      </c>
      <c r="D121" s="15" t="s">
        <v>293</v>
      </c>
      <c r="E121" s="18">
        <v>61912</v>
      </c>
      <c r="F121" s="18">
        <v>62743</v>
      </c>
      <c r="G121" s="18">
        <v>67955</v>
      </c>
      <c r="H121" s="18">
        <v>60728</v>
      </c>
      <c r="I121" s="18">
        <v>50337</v>
      </c>
      <c r="J121" s="18">
        <v>6081</v>
      </c>
      <c r="K121" s="18">
        <v>8423</v>
      </c>
      <c r="L121" s="18">
        <v>19948</v>
      </c>
      <c r="M121" s="18">
        <v>8825</v>
      </c>
      <c r="N121" s="18">
        <v>6912</v>
      </c>
      <c r="O121" s="18">
        <v>2548</v>
      </c>
      <c r="P121" s="18">
        <v>5507</v>
      </c>
      <c r="Q121" s="18">
        <v>6711</v>
      </c>
      <c r="R121" s="18">
        <v>5326</v>
      </c>
      <c r="S121" s="18">
        <v>2667</v>
      </c>
      <c r="T121" s="18">
        <v>77026</v>
      </c>
      <c r="U121" s="18">
        <v>58158</v>
      </c>
      <c r="V121" s="18">
        <v>57584</v>
      </c>
      <c r="W121" s="18">
        <v>47133</v>
      </c>
      <c r="X121" s="18">
        <v>36578</v>
      </c>
      <c r="Y121" s="19">
        <f t="shared" si="4"/>
        <v>3.3079739308804819E-2</v>
      </c>
      <c r="Z121" s="19">
        <f t="shared" si="4"/>
        <v>9.4690326352350487E-2</v>
      </c>
      <c r="AA121" s="19">
        <f t="shared" si="4"/>
        <v>0.1165427896637955</v>
      </c>
      <c r="AB121" s="19">
        <f t="shared" si="4"/>
        <v>0.11299938471983537</v>
      </c>
      <c r="AC121" s="19">
        <f t="shared" si="4"/>
        <v>7.291267975285691E-2</v>
      </c>
      <c r="AD121" s="18">
        <v>44009</v>
      </c>
      <c r="AE121" s="18">
        <v>41112</v>
      </c>
      <c r="AF121" s="18">
        <v>40689</v>
      </c>
      <c r="AG121" s="18">
        <v>39722</v>
      </c>
      <c r="AH121" s="18">
        <v>31322</v>
      </c>
      <c r="AI121" s="20">
        <v>1.53</v>
      </c>
      <c r="AJ121" s="20">
        <v>1.9</v>
      </c>
      <c r="AK121" s="20">
        <v>2.6</v>
      </c>
      <c r="AL121" s="20">
        <v>1.51</v>
      </c>
      <c r="AM121" s="20"/>
      <c r="AN121" s="18">
        <f t="shared" si="5"/>
        <v>67333.77</v>
      </c>
      <c r="AO121" s="18">
        <f t="shared" si="5"/>
        <v>78112.800000000003</v>
      </c>
      <c r="AP121" s="18">
        <f t="shared" si="5"/>
        <v>105791.40000000001</v>
      </c>
      <c r="AQ121" s="18">
        <f t="shared" si="5"/>
        <v>59980.22</v>
      </c>
      <c r="AR121" s="18">
        <f t="shared" si="5"/>
        <v>0</v>
      </c>
      <c r="AS121" s="22">
        <v>-4.1099999999999998E-2</v>
      </c>
      <c r="AT121" s="22">
        <v>-0.1532</v>
      </c>
      <c r="AU121" s="22">
        <v>-0.218</v>
      </c>
      <c r="AV121" s="22">
        <v>0.71050000000000002</v>
      </c>
      <c r="AW121" s="22">
        <v>0.19239999999999999</v>
      </c>
      <c r="AX121" s="22">
        <v>0.18410000000000001</v>
      </c>
      <c r="AY121" s="22">
        <v>0.64280000000000004</v>
      </c>
      <c r="AZ121" s="22">
        <v>-0.54400000000000004</v>
      </c>
      <c r="BA121" s="22">
        <v>-0.19120000000000001</v>
      </c>
      <c r="BB121" s="22">
        <v>0.23930000000000001</v>
      </c>
    </row>
    <row r="122" spans="2:54" x14ac:dyDescent="0.25">
      <c r="B122" s="6" t="s">
        <v>208</v>
      </c>
      <c r="C122" s="17" t="s">
        <v>209</v>
      </c>
      <c r="D122" s="12" t="s">
        <v>294</v>
      </c>
      <c r="E122" s="18">
        <v>229900</v>
      </c>
      <c r="F122" s="18">
        <v>221100</v>
      </c>
      <c r="G122" s="18">
        <v>238000</v>
      </c>
      <c r="H122" s="18">
        <v>222565</v>
      </c>
      <c r="I122" s="18">
        <v>220742</v>
      </c>
      <c r="J122" s="18">
        <v>11100</v>
      </c>
      <c r="K122" s="18">
        <v>6000</v>
      </c>
      <c r="L122" s="18">
        <v>7700</v>
      </c>
      <c r="M122" s="18">
        <v>11165</v>
      </c>
      <c r="N122" s="18">
        <v>9365</v>
      </c>
      <c r="O122" s="18">
        <v>8000</v>
      </c>
      <c r="P122" s="18">
        <v>4100</v>
      </c>
      <c r="Q122" s="18">
        <v>5400</v>
      </c>
      <c r="R122" s="18">
        <v>4375</v>
      </c>
      <c r="S122" s="18">
        <v>1892</v>
      </c>
      <c r="T122" s="18">
        <v>149700</v>
      </c>
      <c r="U122" s="18">
        <v>151700</v>
      </c>
      <c r="V122" s="18">
        <v>154200</v>
      </c>
      <c r="W122" s="18">
        <v>162213</v>
      </c>
      <c r="X122" s="18">
        <v>168726</v>
      </c>
      <c r="Y122" s="19">
        <f t="shared" si="4"/>
        <v>5.3440213760855046E-2</v>
      </c>
      <c r="Z122" s="19">
        <f t="shared" si="4"/>
        <v>2.7027027027027029E-2</v>
      </c>
      <c r="AA122" s="19">
        <f t="shared" si="4"/>
        <v>3.5019455252918288E-2</v>
      </c>
      <c r="AB122" s="19">
        <f t="shared" si="4"/>
        <v>2.6970711348658864E-2</v>
      </c>
      <c r="AC122" s="19">
        <f t="shared" si="4"/>
        <v>1.1213446653153634E-2</v>
      </c>
      <c r="AD122" s="18">
        <v>52688</v>
      </c>
      <c r="AE122" s="18">
        <v>52688</v>
      </c>
      <c r="AF122" s="18">
        <v>52957</v>
      </c>
      <c r="AG122" s="18">
        <v>52957</v>
      </c>
      <c r="AH122" s="18">
        <v>52957</v>
      </c>
      <c r="AI122" s="20">
        <v>0.56000000000000005</v>
      </c>
      <c r="AJ122" s="20">
        <v>0.56000000000000005</v>
      </c>
      <c r="AK122" s="20">
        <v>0.59</v>
      </c>
      <c r="AL122" s="20">
        <v>0.49</v>
      </c>
      <c r="AM122" s="20">
        <v>0.34</v>
      </c>
      <c r="AN122" s="18">
        <f t="shared" si="5"/>
        <v>29505.280000000002</v>
      </c>
      <c r="AO122" s="18">
        <f t="shared" si="5"/>
        <v>29505.280000000002</v>
      </c>
      <c r="AP122" s="18">
        <f t="shared" si="5"/>
        <v>31244.629999999997</v>
      </c>
      <c r="AQ122" s="18">
        <f t="shared" si="5"/>
        <v>25948.93</v>
      </c>
      <c r="AR122" s="18">
        <f t="shared" si="5"/>
        <v>18005.38</v>
      </c>
      <c r="AS122" s="22">
        <v>4.6800000000000001E-2</v>
      </c>
      <c r="AT122" s="22">
        <v>-3.9800000000000002E-2</v>
      </c>
      <c r="AU122" s="22">
        <v>5.3999999999999999E-2</v>
      </c>
      <c r="AV122" s="22">
        <v>0.45710000000000001</v>
      </c>
      <c r="AW122" s="22">
        <v>0.50680000000000003</v>
      </c>
      <c r="AX122" s="22">
        <v>-0.18290000000000001</v>
      </c>
      <c r="AY122" s="22">
        <v>0.63170000000000004</v>
      </c>
      <c r="AZ122" s="22">
        <v>-0.49690000000000001</v>
      </c>
      <c r="BA122" s="22">
        <v>-0.16189999999999999</v>
      </c>
      <c r="BB122" s="22">
        <v>0.25659999999999999</v>
      </c>
    </row>
    <row r="123" spans="2:54" x14ac:dyDescent="0.25">
      <c r="B123" s="6" t="s">
        <v>210</v>
      </c>
      <c r="C123" s="17" t="s">
        <v>211</v>
      </c>
      <c r="D123" s="15" t="s">
        <v>293</v>
      </c>
      <c r="E123" s="18">
        <v>6578</v>
      </c>
      <c r="F123" s="18">
        <v>5374</v>
      </c>
      <c r="G123" s="18">
        <v>9008</v>
      </c>
      <c r="H123" s="18">
        <v>35</v>
      </c>
      <c r="I123" s="18">
        <v>174</v>
      </c>
      <c r="J123" s="18">
        <v>-2156</v>
      </c>
      <c r="K123" s="18">
        <v>1170</v>
      </c>
      <c r="L123" s="18">
        <v>37</v>
      </c>
      <c r="M123" s="18">
        <v>-519</v>
      </c>
      <c r="N123" s="18">
        <v>-415</v>
      </c>
      <c r="O123" s="18">
        <v>-2838</v>
      </c>
      <c r="P123" s="18">
        <v>431</v>
      </c>
      <c r="Q123" s="18">
        <v>-296</v>
      </c>
      <c r="R123" s="18">
        <v>-515</v>
      </c>
      <c r="S123" s="18">
        <v>-334</v>
      </c>
      <c r="T123" s="18">
        <v>12037</v>
      </c>
      <c r="U123" s="18">
        <v>12169</v>
      </c>
      <c r="V123" s="18">
        <v>14399</v>
      </c>
      <c r="W123" s="18">
        <v>905</v>
      </c>
      <c r="X123" s="18">
        <v>1174</v>
      </c>
      <c r="Y123" s="19">
        <f t="shared" si="4"/>
        <v>-0.2357730331477943</v>
      </c>
      <c r="Z123" s="19">
        <f t="shared" si="4"/>
        <v>3.5417865066973454E-2</v>
      </c>
      <c r="AA123" s="19">
        <f t="shared" si="4"/>
        <v>-2.0556983123828042E-2</v>
      </c>
      <c r="AB123" s="19">
        <f t="shared" si="4"/>
        <v>-0.56906077348066297</v>
      </c>
      <c r="AC123" s="19">
        <f t="shared" si="4"/>
        <v>-0.28449744463373083</v>
      </c>
      <c r="AD123" s="18">
        <v>1863954</v>
      </c>
      <c r="AE123" s="18">
        <v>1226233</v>
      </c>
      <c r="AF123" s="18">
        <v>306733</v>
      </c>
      <c r="AG123" s="18">
        <v>256733</v>
      </c>
      <c r="AH123" s="18">
        <v>256733</v>
      </c>
      <c r="AI123" s="20">
        <v>2.1000000000000001E-2</v>
      </c>
      <c r="AJ123" s="20">
        <v>1.7999999999999999E-2</v>
      </c>
      <c r="AK123" s="20">
        <v>2.3E-2</v>
      </c>
      <c r="AL123" s="20">
        <v>0.01</v>
      </c>
      <c r="AM123" s="20">
        <v>5.0000000000000001E-3</v>
      </c>
      <c r="AN123" s="18">
        <f t="shared" si="5"/>
        <v>39143.034</v>
      </c>
      <c r="AO123" s="18">
        <f t="shared" si="5"/>
        <v>22072.194</v>
      </c>
      <c r="AP123" s="18">
        <f t="shared" si="5"/>
        <v>7054.8589999999995</v>
      </c>
      <c r="AQ123" s="18">
        <f t="shared" si="5"/>
        <v>2567.33</v>
      </c>
      <c r="AR123" s="18">
        <f t="shared" si="5"/>
        <v>1283.665</v>
      </c>
      <c r="AS123" s="22">
        <v>-0.54549999999999998</v>
      </c>
      <c r="AT123" s="22">
        <v>0.1578</v>
      </c>
      <c r="AU123" s="22">
        <v>-0.29620000000000002</v>
      </c>
      <c r="AV123" s="22">
        <v>0.92830000000000001</v>
      </c>
      <c r="AW123" s="22">
        <v>0.40029999999999999</v>
      </c>
      <c r="AX123" s="22">
        <v>0.1114</v>
      </c>
      <c r="AY123" s="22">
        <v>-0.60860000000000003</v>
      </c>
      <c r="AZ123" s="22">
        <v>-0.79090000000000005</v>
      </c>
      <c r="BA123" s="22">
        <v>0.89649999999999996</v>
      </c>
      <c r="BB123" s="22">
        <v>7.4099999999999999E-2</v>
      </c>
    </row>
    <row r="124" spans="2:54" x14ac:dyDescent="0.25">
      <c r="B124" s="6" t="s">
        <v>212</v>
      </c>
      <c r="C124" s="17" t="s">
        <v>213</v>
      </c>
      <c r="D124" s="15" t="s">
        <v>293</v>
      </c>
      <c r="E124" s="18">
        <v>116133</v>
      </c>
      <c r="F124" s="18">
        <v>97661</v>
      </c>
      <c r="G124" s="18">
        <v>109160</v>
      </c>
      <c r="H124" s="18">
        <v>137707</v>
      </c>
      <c r="I124" s="18">
        <v>122846</v>
      </c>
      <c r="J124" s="18">
        <v>11088</v>
      </c>
      <c r="K124" s="18">
        <v>10118</v>
      </c>
      <c r="L124" s="18">
        <v>14506</v>
      </c>
      <c r="M124" s="18">
        <v>10226</v>
      </c>
      <c r="N124" s="18">
        <v>19588</v>
      </c>
      <c r="O124" s="18">
        <v>3168</v>
      </c>
      <c r="P124" s="18">
        <v>2664</v>
      </c>
      <c r="Q124" s="18">
        <v>5880</v>
      </c>
      <c r="R124" s="18">
        <v>-7053</v>
      </c>
      <c r="S124" s="18">
        <v>6431</v>
      </c>
      <c r="T124" s="18">
        <v>109791</v>
      </c>
      <c r="U124" s="18">
        <v>99194</v>
      </c>
      <c r="V124" s="18">
        <v>96430</v>
      </c>
      <c r="W124" s="18">
        <v>102242</v>
      </c>
      <c r="X124" s="18">
        <v>131612</v>
      </c>
      <c r="Y124" s="19">
        <f t="shared" si="4"/>
        <v>2.8854824165915238E-2</v>
      </c>
      <c r="Z124" s="19">
        <f t="shared" si="4"/>
        <v>2.6856463092525758E-2</v>
      </c>
      <c r="AA124" s="19">
        <f t="shared" si="4"/>
        <v>6.0976874416675306E-2</v>
      </c>
      <c r="AB124" s="19">
        <f t="shared" si="4"/>
        <v>-6.8983392343655248E-2</v>
      </c>
      <c r="AC124" s="19">
        <f t="shared" si="4"/>
        <v>4.8863325532626206E-2</v>
      </c>
      <c r="AD124" s="18">
        <v>15526</v>
      </c>
      <c r="AE124" s="18">
        <v>14451</v>
      </c>
      <c r="AF124" s="18">
        <v>14433</v>
      </c>
      <c r="AG124" s="18">
        <v>14433</v>
      </c>
      <c r="AH124" s="18">
        <v>14433</v>
      </c>
      <c r="AI124" s="20">
        <v>3.15</v>
      </c>
      <c r="AJ124" s="20">
        <v>2.1</v>
      </c>
      <c r="AK124" s="20">
        <v>0.9</v>
      </c>
      <c r="AL124" s="20">
        <v>0.91</v>
      </c>
      <c r="AM124" s="20">
        <v>3</v>
      </c>
      <c r="AN124" s="18">
        <f t="shared" si="5"/>
        <v>48906.9</v>
      </c>
      <c r="AO124" s="18">
        <f t="shared" si="5"/>
        <v>30347.100000000002</v>
      </c>
      <c r="AP124" s="18">
        <f t="shared" si="5"/>
        <v>12989.7</v>
      </c>
      <c r="AQ124" s="18">
        <f t="shared" si="5"/>
        <v>13134.03</v>
      </c>
      <c r="AR124" s="18">
        <f t="shared" si="5"/>
        <v>43299</v>
      </c>
      <c r="AS124" s="22">
        <v>4.2000000000000003E-2</v>
      </c>
      <c r="AT124" s="22">
        <v>0.62009999999999998</v>
      </c>
      <c r="AU124" s="22">
        <v>1.4984</v>
      </c>
      <c r="AV124" s="22">
        <v>0</v>
      </c>
      <c r="AW124" s="22">
        <v>-0.6653</v>
      </c>
      <c r="AX124" s="22">
        <v>-5.0099999999999999E-2</v>
      </c>
      <c r="AY124" s="22">
        <v>0.38419999999999999</v>
      </c>
      <c r="AZ124" s="22">
        <v>-8.2100000000000006E-2</v>
      </c>
      <c r="BA124" s="22">
        <v>-0.23469999999999999</v>
      </c>
      <c r="BB124" s="22">
        <v>0.2137</v>
      </c>
    </row>
    <row r="125" spans="2:54" x14ac:dyDescent="0.25">
      <c r="B125" s="6" t="s">
        <v>214</v>
      </c>
      <c r="C125" s="17" t="s">
        <v>215</v>
      </c>
      <c r="D125" s="5" t="s">
        <v>2</v>
      </c>
      <c r="E125" s="18">
        <v>917443</v>
      </c>
      <c r="F125" s="18">
        <v>824498</v>
      </c>
      <c r="G125" s="18">
        <v>865522</v>
      </c>
      <c r="H125" s="18">
        <v>863211</v>
      </c>
      <c r="I125" s="18">
        <v>816890</v>
      </c>
      <c r="J125" s="18">
        <v>304077</v>
      </c>
      <c r="K125" s="18">
        <v>259450</v>
      </c>
      <c r="L125" s="18">
        <v>296365</v>
      </c>
      <c r="M125" s="18">
        <v>304769</v>
      </c>
      <c r="N125" s="18">
        <v>285784</v>
      </c>
      <c r="O125" s="18">
        <v>128744</v>
      </c>
      <c r="P125" s="18">
        <v>98537</v>
      </c>
      <c r="Q125" s="18">
        <v>127289</v>
      </c>
      <c r="R125" s="18">
        <v>138534</v>
      </c>
      <c r="S125" s="18">
        <v>122960</v>
      </c>
      <c r="T125" s="18">
        <v>1925561</v>
      </c>
      <c r="U125" s="18">
        <v>1831327</v>
      </c>
      <c r="V125" s="18">
        <v>1652019</v>
      </c>
      <c r="W125" s="18">
        <v>1716266</v>
      </c>
      <c r="X125" s="18">
        <v>1682671</v>
      </c>
      <c r="Y125" s="19">
        <f t="shared" si="4"/>
        <v>6.6860514935647319E-2</v>
      </c>
      <c r="Z125" s="19">
        <f t="shared" si="4"/>
        <v>5.3806338245436236E-2</v>
      </c>
      <c r="AA125" s="19">
        <f t="shared" si="4"/>
        <v>7.7050566609706064E-2</v>
      </c>
      <c r="AB125" s="19">
        <f t="shared" si="4"/>
        <v>8.0718256960168183E-2</v>
      </c>
      <c r="AC125" s="19">
        <f t="shared" si="4"/>
        <v>7.3074296757952087E-2</v>
      </c>
      <c r="AD125" s="18">
        <v>582088</v>
      </c>
      <c r="AE125" s="18">
        <v>576958</v>
      </c>
      <c r="AF125" s="18">
        <v>576958</v>
      </c>
      <c r="AG125" s="18">
        <v>576958</v>
      </c>
      <c r="AH125" s="18">
        <v>575115</v>
      </c>
      <c r="AI125" s="20">
        <v>4.2</v>
      </c>
      <c r="AJ125" s="20">
        <v>3.98</v>
      </c>
      <c r="AK125" s="20">
        <v>4.3600000000000003</v>
      </c>
      <c r="AL125" s="20">
        <v>3.4</v>
      </c>
      <c r="AM125" s="20">
        <v>3.62</v>
      </c>
      <c r="AN125" s="18">
        <f t="shared" si="5"/>
        <v>2444769.6</v>
      </c>
      <c r="AO125" s="18">
        <f t="shared" si="5"/>
        <v>2296292.84</v>
      </c>
      <c r="AP125" s="18">
        <f t="shared" si="5"/>
        <v>2515536.8800000004</v>
      </c>
      <c r="AQ125" s="18">
        <f t="shared" si="5"/>
        <v>1961657.2</v>
      </c>
      <c r="AR125" s="18">
        <f t="shared" si="5"/>
        <v>2081916.3</v>
      </c>
      <c r="AS125" s="22">
        <v>7.3099999999999998E-2</v>
      </c>
      <c r="AT125" s="22">
        <v>9.6100000000000005E-2</v>
      </c>
      <c r="AU125" s="22">
        <v>3.56E-2</v>
      </c>
      <c r="AV125" s="22">
        <v>0.1482</v>
      </c>
      <c r="AW125" s="22">
        <v>0.1133</v>
      </c>
      <c r="AX125" s="22">
        <v>3.73E-2</v>
      </c>
      <c r="AY125" s="22">
        <v>0.1158</v>
      </c>
      <c r="AZ125" s="22">
        <v>-0.28239999999999998</v>
      </c>
      <c r="BA125" s="22">
        <v>-6.25E-2</v>
      </c>
      <c r="BB125" s="22">
        <v>0.15429999999999999</v>
      </c>
    </row>
    <row r="126" spans="2:54" x14ac:dyDescent="0.25">
      <c r="B126" s="6" t="s">
        <v>216</v>
      </c>
      <c r="C126" s="17" t="s">
        <v>217</v>
      </c>
      <c r="D126" s="15" t="s">
        <v>293</v>
      </c>
      <c r="E126" s="18">
        <v>204694</v>
      </c>
      <c r="F126" s="18">
        <v>222502</v>
      </c>
      <c r="G126" s="18">
        <v>191047</v>
      </c>
      <c r="H126" s="18">
        <v>212135</v>
      </c>
      <c r="I126" s="18">
        <v>199506</v>
      </c>
      <c r="J126" s="18">
        <v>31119</v>
      </c>
      <c r="K126" s="18">
        <v>57237</v>
      </c>
      <c r="L126" s="18">
        <v>27775</v>
      </c>
      <c r="M126" s="18">
        <v>36995</v>
      </c>
      <c r="N126" s="18">
        <v>32227</v>
      </c>
      <c r="O126" s="18">
        <v>21933</v>
      </c>
      <c r="P126" s="18">
        <v>41094</v>
      </c>
      <c r="Q126" s="18">
        <v>19036</v>
      </c>
      <c r="R126" s="18">
        <v>24665</v>
      </c>
      <c r="S126" s="18">
        <v>20200</v>
      </c>
      <c r="T126" s="18">
        <v>211631</v>
      </c>
      <c r="U126" s="18">
        <v>185480</v>
      </c>
      <c r="V126" s="18">
        <v>184132</v>
      </c>
      <c r="W126" s="18">
        <v>174762</v>
      </c>
      <c r="X126" s="18">
        <v>173931</v>
      </c>
      <c r="Y126" s="19">
        <f t="shared" si="4"/>
        <v>0.10363793584115749</v>
      </c>
      <c r="Z126" s="19">
        <f t="shared" si="4"/>
        <v>0.22155488462367912</v>
      </c>
      <c r="AA126" s="19">
        <f t="shared" si="4"/>
        <v>0.10338235613581562</v>
      </c>
      <c r="AB126" s="19">
        <f t="shared" si="4"/>
        <v>0.14113480047149837</v>
      </c>
      <c r="AC126" s="19">
        <f t="shared" si="4"/>
        <v>0.1161380087505965</v>
      </c>
      <c r="AD126" s="18">
        <v>192806</v>
      </c>
      <c r="AE126" s="18">
        <v>192806</v>
      </c>
      <c r="AF126" s="18">
        <v>192806</v>
      </c>
      <c r="AG126" s="18">
        <v>192806</v>
      </c>
      <c r="AH126" s="18">
        <v>191148</v>
      </c>
      <c r="AI126" s="20">
        <v>1.3</v>
      </c>
      <c r="AJ126" s="20">
        <v>1.75</v>
      </c>
      <c r="AK126" s="20">
        <v>1.32</v>
      </c>
      <c r="AL126" s="20">
        <v>1.42</v>
      </c>
      <c r="AM126" s="20">
        <v>1.22</v>
      </c>
      <c r="AN126" s="18">
        <f t="shared" si="5"/>
        <v>250647.80000000002</v>
      </c>
      <c r="AO126" s="18">
        <f t="shared" si="5"/>
        <v>337410.5</v>
      </c>
      <c r="AP126" s="18">
        <f t="shared" si="5"/>
        <v>254503.92</v>
      </c>
      <c r="AQ126" s="18">
        <f t="shared" si="5"/>
        <v>273784.51999999996</v>
      </c>
      <c r="AR126" s="18">
        <f t="shared" si="5"/>
        <v>233200.56</v>
      </c>
      <c r="AS126" s="22">
        <v>6.2100000000000002E-2</v>
      </c>
      <c r="AT126" s="22">
        <v>-0.13589999999999999</v>
      </c>
      <c r="AU126" s="22">
        <v>0.1454</v>
      </c>
      <c r="AV126" s="22">
        <v>0.22900000000000001</v>
      </c>
      <c r="AW126" s="22">
        <v>0.20849999999999999</v>
      </c>
      <c r="AX126" s="22">
        <v>1.4608000000000001</v>
      </c>
      <c r="AY126" s="22">
        <v>-0.17599999999999999</v>
      </c>
      <c r="AZ126" s="22">
        <v>-0.17449999999999999</v>
      </c>
      <c r="BA126" s="22">
        <v>-0.31430000000000002</v>
      </c>
      <c r="BB126" s="22">
        <v>0.2366</v>
      </c>
    </row>
    <row r="127" spans="2:54" x14ac:dyDescent="0.25">
      <c r="B127" s="6" t="s">
        <v>218</v>
      </c>
      <c r="C127" s="17" t="s">
        <v>219</v>
      </c>
      <c r="D127" s="13" t="s">
        <v>7</v>
      </c>
      <c r="E127" s="18">
        <v>11984</v>
      </c>
      <c r="F127" s="18">
        <v>7593</v>
      </c>
      <c r="G127" s="18"/>
      <c r="H127" s="18"/>
      <c r="I127" s="18"/>
      <c r="J127" s="18">
        <v>-5975</v>
      </c>
      <c r="K127" s="18">
        <v>-1252</v>
      </c>
      <c r="L127" s="18"/>
      <c r="M127" s="18"/>
      <c r="N127" s="18"/>
      <c r="O127" s="18">
        <v>-6547</v>
      </c>
      <c r="P127" s="18">
        <v>-1742</v>
      </c>
      <c r="Q127" s="18"/>
      <c r="R127" s="18"/>
      <c r="S127" s="18"/>
      <c r="T127" s="18">
        <v>10306</v>
      </c>
      <c r="U127" s="18">
        <v>3843</v>
      </c>
      <c r="V127" s="18"/>
      <c r="W127" s="18"/>
      <c r="X127" s="18"/>
      <c r="Y127" s="19">
        <f t="shared" si="4"/>
        <v>-0.63526101300213467</v>
      </c>
      <c r="Z127" s="19">
        <f t="shared" si="4"/>
        <v>-0.45329169919333856</v>
      </c>
      <c r="AA127" s="19"/>
      <c r="AB127" s="19"/>
      <c r="AC127" s="19"/>
      <c r="AD127" s="18">
        <v>62699</v>
      </c>
      <c r="AE127" s="18">
        <v>17</v>
      </c>
      <c r="AF127" s="18"/>
      <c r="AG127" s="18"/>
      <c r="AH127" s="18"/>
      <c r="AI127" s="20"/>
      <c r="AJ127" s="20"/>
      <c r="AK127" s="20"/>
      <c r="AL127" s="20"/>
      <c r="AM127" s="20"/>
      <c r="AN127" s="18"/>
      <c r="AO127" s="18"/>
      <c r="AP127" s="18"/>
      <c r="AQ127" s="18"/>
      <c r="AR127" s="18"/>
      <c r="AS127" s="22">
        <v>-0.28949999999999998</v>
      </c>
      <c r="AT127" s="22">
        <v>3.6400000000000002E-2</v>
      </c>
      <c r="AU127" s="18"/>
      <c r="AV127" s="18"/>
      <c r="AW127" s="18"/>
      <c r="AX127" s="18"/>
      <c r="AY127" s="18"/>
      <c r="AZ127" s="18"/>
      <c r="BA127" s="18"/>
      <c r="BB127" s="18"/>
    </row>
    <row r="128" spans="2:54" x14ac:dyDescent="0.25">
      <c r="B128" s="6" t="s">
        <v>220</v>
      </c>
      <c r="C128" s="17" t="s">
        <v>221</v>
      </c>
      <c r="D128" s="13" t="s">
        <v>7</v>
      </c>
      <c r="E128" s="18">
        <v>927525</v>
      </c>
      <c r="F128" s="18">
        <v>911544</v>
      </c>
      <c r="G128" s="18">
        <v>885700</v>
      </c>
      <c r="H128" s="18">
        <v>845156</v>
      </c>
      <c r="I128" s="18">
        <v>739691</v>
      </c>
      <c r="J128" s="18">
        <v>379769</v>
      </c>
      <c r="K128" s="18">
        <v>379401</v>
      </c>
      <c r="L128" s="18">
        <v>353086</v>
      </c>
      <c r="M128" s="18">
        <v>337181</v>
      </c>
      <c r="N128" s="18">
        <v>323413</v>
      </c>
      <c r="O128" s="18">
        <v>171581</v>
      </c>
      <c r="P128" s="18">
        <v>165829</v>
      </c>
      <c r="Q128" s="18">
        <v>137197</v>
      </c>
      <c r="R128" s="18">
        <v>123670</v>
      </c>
      <c r="S128" s="18">
        <v>120078</v>
      </c>
      <c r="T128" s="18">
        <v>1942021</v>
      </c>
      <c r="U128" s="18">
        <v>1865369</v>
      </c>
      <c r="V128" s="18">
        <v>1900293</v>
      </c>
      <c r="W128" s="18">
        <v>1962467</v>
      </c>
      <c r="X128" s="18">
        <v>1940560</v>
      </c>
      <c r="Y128" s="19">
        <f t="shared" si="4"/>
        <v>8.83517737449801E-2</v>
      </c>
      <c r="Z128" s="19">
        <f t="shared" si="4"/>
        <v>8.8898764802031127E-2</v>
      </c>
      <c r="AA128" s="19">
        <f t="shared" si="4"/>
        <v>7.2197813705570671E-2</v>
      </c>
      <c r="AB128" s="19">
        <f t="shared" si="4"/>
        <v>6.3017620168899655E-2</v>
      </c>
      <c r="AC128" s="19">
        <f t="shared" si="4"/>
        <v>6.1878014593725522E-2</v>
      </c>
      <c r="AD128" s="18">
        <v>389140</v>
      </c>
      <c r="AE128" s="18">
        <v>389140</v>
      </c>
      <c r="AF128" s="18">
        <v>389140</v>
      </c>
      <c r="AG128" s="18">
        <v>389140</v>
      </c>
      <c r="AH128" s="18">
        <v>389140</v>
      </c>
      <c r="AI128" s="20">
        <v>6.01</v>
      </c>
      <c r="AJ128" s="20">
        <v>6.87</v>
      </c>
      <c r="AK128" s="20">
        <v>5.43</v>
      </c>
      <c r="AL128" s="20">
        <v>4.83</v>
      </c>
      <c r="AM128" s="20">
        <v>5.56</v>
      </c>
      <c r="AN128" s="18">
        <f t="shared" si="5"/>
        <v>2338731.4</v>
      </c>
      <c r="AO128" s="18">
        <f t="shared" si="5"/>
        <v>2673391.7999999998</v>
      </c>
      <c r="AP128" s="18">
        <f t="shared" si="5"/>
        <v>2113030.1999999997</v>
      </c>
      <c r="AQ128" s="18">
        <f t="shared" si="5"/>
        <v>1879546.2</v>
      </c>
      <c r="AR128" s="18">
        <f t="shared" si="5"/>
        <v>2163618.4</v>
      </c>
      <c r="AS128" s="22">
        <v>-9.4E-2</v>
      </c>
      <c r="AT128" s="22">
        <v>8.1600000000000006E-2</v>
      </c>
      <c r="AU128" s="22">
        <v>0.2457</v>
      </c>
      <c r="AV128" s="22">
        <v>2.93E-2</v>
      </c>
      <c r="AW128" s="22">
        <v>0.10100000000000001</v>
      </c>
      <c r="AX128" s="22">
        <v>5.8400000000000001E-2</v>
      </c>
      <c r="AY128" s="22">
        <v>0.41160000000000002</v>
      </c>
      <c r="AZ128" s="22">
        <v>-0.3654</v>
      </c>
      <c r="BA128" s="22">
        <v>-6.7000000000000004E-2</v>
      </c>
      <c r="BB128" s="22">
        <v>5.4100000000000002E-2</v>
      </c>
    </row>
    <row r="129" spans="2:54" x14ac:dyDescent="0.25">
      <c r="B129" s="6" t="s">
        <v>222</v>
      </c>
      <c r="C129" s="17" t="s">
        <v>223</v>
      </c>
      <c r="D129" s="15" t="s">
        <v>293</v>
      </c>
      <c r="E129" s="18">
        <v>17449</v>
      </c>
      <c r="F129" s="18">
        <v>16830</v>
      </c>
      <c r="G129" s="18">
        <v>16734</v>
      </c>
      <c r="H129" s="18">
        <v>14011</v>
      </c>
      <c r="I129" s="18">
        <v>10317</v>
      </c>
      <c r="J129" s="18">
        <v>-1967</v>
      </c>
      <c r="K129" s="18">
        <v>-355</v>
      </c>
      <c r="L129" s="18">
        <v>707</v>
      </c>
      <c r="M129" s="18">
        <v>-1389</v>
      </c>
      <c r="N129" s="18">
        <v>-3129</v>
      </c>
      <c r="O129" s="18">
        <v>-2396</v>
      </c>
      <c r="P129" s="18">
        <v>-833</v>
      </c>
      <c r="Q129" s="18">
        <v>204</v>
      </c>
      <c r="R129" s="18">
        <v>-1859</v>
      </c>
      <c r="S129" s="18">
        <v>-3582</v>
      </c>
      <c r="T129" s="18">
        <v>11644</v>
      </c>
      <c r="U129" s="18">
        <v>11364</v>
      </c>
      <c r="V129" s="18">
        <v>11998</v>
      </c>
      <c r="W129" s="18">
        <v>11704</v>
      </c>
      <c r="X129" s="18">
        <v>14077</v>
      </c>
      <c r="Y129" s="19">
        <f t="shared" si="4"/>
        <v>-0.20577121264170389</v>
      </c>
      <c r="Z129" s="19">
        <f t="shared" si="4"/>
        <v>-7.3301654347060888E-2</v>
      </c>
      <c r="AA129" s="19">
        <f t="shared" si="4"/>
        <v>1.7002833805634273E-2</v>
      </c>
      <c r="AB129" s="19">
        <f t="shared" si="4"/>
        <v>-0.15883458646616541</v>
      </c>
      <c r="AC129" s="19">
        <f t="shared" si="4"/>
        <v>-0.25445762591461246</v>
      </c>
      <c r="AD129" s="18">
        <v>122053</v>
      </c>
      <c r="AE129" s="18">
        <v>121377</v>
      </c>
      <c r="AF129" s="18">
        <v>124390</v>
      </c>
      <c r="AG129" s="18">
        <v>124190</v>
      </c>
      <c r="AH129" s="18">
        <v>79090</v>
      </c>
      <c r="AI129" s="20">
        <v>9.5000000000000001E-2</v>
      </c>
      <c r="AJ129" s="20">
        <v>0.14399999999999999</v>
      </c>
      <c r="AK129" s="20">
        <v>0.12</v>
      </c>
      <c r="AL129" s="20">
        <v>0.122</v>
      </c>
      <c r="AM129" s="20">
        <v>0.18</v>
      </c>
      <c r="AN129" s="18">
        <f t="shared" si="5"/>
        <v>11595.035</v>
      </c>
      <c r="AO129" s="18">
        <f t="shared" si="5"/>
        <v>17478.288</v>
      </c>
      <c r="AP129" s="18">
        <f t="shared" si="5"/>
        <v>14926.8</v>
      </c>
      <c r="AQ129" s="18">
        <f t="shared" si="5"/>
        <v>15151.18</v>
      </c>
      <c r="AR129" s="18">
        <f t="shared" si="5"/>
        <v>14236.199999999999</v>
      </c>
      <c r="AS129" s="22">
        <v>-0.2</v>
      </c>
      <c r="AT129" s="22">
        <v>-0.34639999999999999</v>
      </c>
      <c r="AU129" s="22">
        <v>-4.3799999999999999E-2</v>
      </c>
      <c r="AV129" s="22">
        <v>0.33329999999999999</v>
      </c>
      <c r="AW129" s="22">
        <v>-0.25</v>
      </c>
      <c r="AX129" s="22">
        <v>-0.23810000000000001</v>
      </c>
      <c r="AY129" s="22">
        <v>1.1000000000000001</v>
      </c>
      <c r="AZ129" s="22">
        <v>-0.82489999999999997</v>
      </c>
      <c r="BA129" s="22">
        <v>0.40910000000000002</v>
      </c>
      <c r="BB129" s="22">
        <v>1.5143</v>
      </c>
    </row>
    <row r="130" spans="2:54" x14ac:dyDescent="0.25">
      <c r="B130" s="6" t="s">
        <v>224</v>
      </c>
      <c r="C130" s="17" t="s">
        <v>225</v>
      </c>
      <c r="D130" s="13" t="s">
        <v>7</v>
      </c>
      <c r="E130" s="18">
        <v>28766</v>
      </c>
      <c r="F130" s="18">
        <v>22868</v>
      </c>
      <c r="G130" s="18">
        <v>1701</v>
      </c>
      <c r="H130" s="18"/>
      <c r="I130" s="18"/>
      <c r="J130" s="18">
        <v>-7231</v>
      </c>
      <c r="K130" s="18">
        <v>-5465</v>
      </c>
      <c r="L130" s="18">
        <v>-1819</v>
      </c>
      <c r="M130" s="18"/>
      <c r="N130" s="18"/>
      <c r="O130" s="18">
        <v>-7130</v>
      </c>
      <c r="P130" s="18">
        <v>-5722</v>
      </c>
      <c r="Q130" s="18">
        <v>-1817</v>
      </c>
      <c r="R130" s="18"/>
      <c r="S130" s="18"/>
      <c r="T130" s="18">
        <v>14396</v>
      </c>
      <c r="U130" s="18">
        <v>18453</v>
      </c>
      <c r="V130" s="18">
        <v>21186</v>
      </c>
      <c r="W130" s="18"/>
      <c r="X130" s="18"/>
      <c r="Y130" s="19">
        <f t="shared" si="4"/>
        <v>-0.49527646568491246</v>
      </c>
      <c r="Z130" s="19">
        <f t="shared" si="4"/>
        <v>-0.31008508101663684</v>
      </c>
      <c r="AA130" s="19">
        <f t="shared" si="4"/>
        <v>-8.576418389502502E-2</v>
      </c>
      <c r="AB130" s="19"/>
      <c r="AC130" s="19"/>
      <c r="AD130" s="18">
        <v>60498</v>
      </c>
      <c r="AE130" s="18">
        <v>58137</v>
      </c>
      <c r="AF130" s="18"/>
      <c r="AG130" s="18"/>
      <c r="AH130" s="18"/>
      <c r="AI130" s="20"/>
      <c r="AJ130" s="20"/>
      <c r="AK130" s="20"/>
      <c r="AL130" s="20"/>
      <c r="AM130" s="20"/>
      <c r="AN130" s="18"/>
      <c r="AO130" s="18"/>
      <c r="AP130" s="18"/>
      <c r="AQ130" s="18"/>
      <c r="AR130" s="18"/>
      <c r="AS130" s="22">
        <v>-0.3417</v>
      </c>
      <c r="AT130" s="22">
        <v>-0.3548</v>
      </c>
      <c r="AU130" s="22">
        <v>0.24</v>
      </c>
      <c r="AV130" s="18"/>
      <c r="AW130" s="18"/>
      <c r="AX130" s="18"/>
      <c r="AY130" s="18"/>
      <c r="AZ130" s="18"/>
      <c r="BA130" s="18"/>
      <c r="BB130" s="18"/>
    </row>
    <row r="131" spans="2:54" x14ac:dyDescent="0.25">
      <c r="B131" s="6" t="s">
        <v>226</v>
      </c>
      <c r="C131" s="17" t="s">
        <v>227</v>
      </c>
      <c r="D131" s="15" t="s">
        <v>293</v>
      </c>
      <c r="E131" s="18">
        <v>446220</v>
      </c>
      <c r="F131" s="18">
        <v>601755</v>
      </c>
      <c r="G131" s="18">
        <v>422869</v>
      </c>
      <c r="H131" s="18"/>
      <c r="I131" s="18"/>
      <c r="J131" s="18">
        <v>24293</v>
      </c>
      <c r="K131" s="18">
        <v>44988</v>
      </c>
      <c r="L131" s="18">
        <v>39733</v>
      </c>
      <c r="M131" s="18"/>
      <c r="N131" s="18"/>
      <c r="O131" s="18">
        <v>10552</v>
      </c>
      <c r="P131" s="18">
        <v>19603</v>
      </c>
      <c r="Q131" s="18">
        <v>11528</v>
      </c>
      <c r="R131" s="18"/>
      <c r="S131" s="18"/>
      <c r="T131" s="18">
        <v>579782</v>
      </c>
      <c r="U131" s="18">
        <v>476886</v>
      </c>
      <c r="V131" s="18">
        <v>346067</v>
      </c>
      <c r="W131" s="18"/>
      <c r="X131" s="18"/>
      <c r="Y131" s="19">
        <f t="shared" si="4"/>
        <v>1.8199944116926707E-2</v>
      </c>
      <c r="Z131" s="19">
        <f t="shared" si="4"/>
        <v>4.11062601963572E-2</v>
      </c>
      <c r="AA131" s="19">
        <f t="shared" si="4"/>
        <v>3.3311468588452527E-2</v>
      </c>
      <c r="AB131" s="19"/>
      <c r="AC131" s="19"/>
      <c r="AD131" s="18">
        <v>146341</v>
      </c>
      <c r="AE131" s="18">
        <v>146341</v>
      </c>
      <c r="AF131" s="18"/>
      <c r="AG131" s="18"/>
      <c r="AH131" s="18"/>
      <c r="AI131" s="20"/>
      <c r="AJ131" s="20"/>
      <c r="AK131" s="20"/>
      <c r="AL131" s="20"/>
      <c r="AM131" s="20"/>
      <c r="AN131" s="18"/>
      <c r="AO131" s="18"/>
      <c r="AP131" s="18"/>
      <c r="AQ131" s="18"/>
      <c r="AR131" s="18"/>
      <c r="AS131" s="22">
        <v>-0.25</v>
      </c>
      <c r="AT131" s="22">
        <v>-0.18779999999999999</v>
      </c>
      <c r="AU131" s="22">
        <v>0.79090000000000005</v>
      </c>
      <c r="AV131" s="18"/>
      <c r="AW131" s="18"/>
      <c r="AX131" s="18"/>
      <c r="AY131" s="18"/>
      <c r="AZ131" s="18"/>
      <c r="BA131" s="18"/>
      <c r="BB131" s="18"/>
    </row>
    <row r="132" spans="2:54" x14ac:dyDescent="0.25">
      <c r="B132" s="6" t="s">
        <v>228</v>
      </c>
      <c r="C132" s="17" t="s">
        <v>229</v>
      </c>
      <c r="D132" s="5" t="s">
        <v>2</v>
      </c>
      <c r="E132" s="18">
        <v>3555000</v>
      </c>
      <c r="F132" s="18">
        <v>3667000</v>
      </c>
      <c r="G132" s="18">
        <v>4221000</v>
      </c>
      <c r="H132" s="18">
        <v>4607000</v>
      </c>
      <c r="I132" s="18">
        <v>5147000</v>
      </c>
      <c r="J132" s="18">
        <v>989000</v>
      </c>
      <c r="K132" s="18">
        <v>1101863</v>
      </c>
      <c r="L132" s="18">
        <v>954000</v>
      </c>
      <c r="M132" s="18">
        <v>1950154</v>
      </c>
      <c r="N132" s="18">
        <v>1507000</v>
      </c>
      <c r="O132" s="18">
        <v>373000</v>
      </c>
      <c r="P132" s="18">
        <v>458000</v>
      </c>
      <c r="Q132" s="18">
        <v>236000</v>
      </c>
      <c r="R132" s="18">
        <v>1155000</v>
      </c>
      <c r="S132" s="18">
        <v>164000</v>
      </c>
      <c r="T132" s="18">
        <v>3206000</v>
      </c>
      <c r="U132" s="18">
        <v>3243000</v>
      </c>
      <c r="V132" s="18">
        <v>3493000</v>
      </c>
      <c r="W132" s="18">
        <v>3667000</v>
      </c>
      <c r="X132" s="18">
        <v>6392000</v>
      </c>
      <c r="Y132" s="19">
        <f t="shared" si="4"/>
        <v>0.11634435433562071</v>
      </c>
      <c r="Z132" s="19">
        <f t="shared" si="4"/>
        <v>0.14122725871107</v>
      </c>
      <c r="AA132" s="19">
        <f t="shared" si="4"/>
        <v>6.7563698826223872E-2</v>
      </c>
      <c r="AB132" s="19">
        <f t="shared" si="4"/>
        <v>0.31497136623943278</v>
      </c>
      <c r="AC132" s="19">
        <f t="shared" ref="AC132:AC167" si="6">S132/X132</f>
        <v>2.5657071339173967E-2</v>
      </c>
      <c r="AD132" s="18">
        <v>1828530</v>
      </c>
      <c r="AE132" s="18">
        <v>1817089</v>
      </c>
      <c r="AF132" s="18">
        <v>1856745</v>
      </c>
      <c r="AG132" s="18">
        <v>1924678</v>
      </c>
      <c r="AH132" s="18">
        <v>1920695</v>
      </c>
      <c r="AI132" s="20">
        <v>2.7949999999999999</v>
      </c>
      <c r="AJ132" s="20">
        <v>2.68</v>
      </c>
      <c r="AK132" s="20">
        <v>2.25</v>
      </c>
      <c r="AL132" s="20">
        <v>2.39</v>
      </c>
      <c r="AM132" s="20">
        <v>2.4550000000000001</v>
      </c>
      <c r="AN132" s="18">
        <f t="shared" si="5"/>
        <v>5110741.3499999996</v>
      </c>
      <c r="AO132" s="18">
        <f t="shared" si="5"/>
        <v>4869798.5200000005</v>
      </c>
      <c r="AP132" s="18">
        <f t="shared" si="5"/>
        <v>4177676.25</v>
      </c>
      <c r="AQ132" s="18">
        <f t="shared" si="5"/>
        <v>4599980.42</v>
      </c>
      <c r="AR132" s="18">
        <f t="shared" si="5"/>
        <v>4715306.2250000006</v>
      </c>
      <c r="AS132" s="22">
        <v>9.6000000000000002E-2</v>
      </c>
      <c r="AT132" s="22">
        <v>0.43840000000000001</v>
      </c>
      <c r="AU132" s="22">
        <v>8.5400000000000004E-2</v>
      </c>
      <c r="AV132" s="22">
        <v>0.1943</v>
      </c>
      <c r="AW132" s="22">
        <v>0.33019999999999999</v>
      </c>
      <c r="AX132" s="22">
        <v>-3.8300000000000001E-2</v>
      </c>
      <c r="AY132" s="22">
        <v>0.2006</v>
      </c>
      <c r="AZ132" s="22">
        <v>-0.42659999999999998</v>
      </c>
      <c r="BA132" s="22">
        <v>-1.4200000000000001E-2</v>
      </c>
      <c r="BB132" s="22">
        <v>-0.11219999999999999</v>
      </c>
    </row>
    <row r="133" spans="2:54" x14ac:dyDescent="0.25">
      <c r="B133" s="6" t="s">
        <v>230</v>
      </c>
      <c r="C133" s="17" t="s">
        <v>231</v>
      </c>
      <c r="D133" s="5" t="s">
        <v>2</v>
      </c>
      <c r="E133" s="18">
        <v>34599</v>
      </c>
      <c r="F133" s="18">
        <v>31441</v>
      </c>
      <c r="G133" s="18">
        <v>29551</v>
      </c>
      <c r="H133" s="18">
        <v>26465</v>
      </c>
      <c r="I133" s="18">
        <v>25343</v>
      </c>
      <c r="J133" s="18">
        <v>14218</v>
      </c>
      <c r="K133" s="18">
        <v>12378</v>
      </c>
      <c r="L133" s="18">
        <v>12063</v>
      </c>
      <c r="M133" s="18">
        <v>11129</v>
      </c>
      <c r="N133" s="18">
        <v>11136</v>
      </c>
      <c r="O133" s="18">
        <v>7737</v>
      </c>
      <c r="P133" s="18">
        <v>6681</v>
      </c>
      <c r="Q133" s="18">
        <v>6503</v>
      </c>
      <c r="R133" s="18">
        <v>5989</v>
      </c>
      <c r="S133" s="18">
        <v>6258</v>
      </c>
      <c r="T133" s="18">
        <v>47153</v>
      </c>
      <c r="U133" s="18">
        <v>45727</v>
      </c>
      <c r="V133" s="18">
        <v>41277</v>
      </c>
      <c r="W133" s="18">
        <v>34812</v>
      </c>
      <c r="X133" s="18">
        <v>33907</v>
      </c>
      <c r="Y133" s="19">
        <f t="shared" ref="Y133:AB167" si="7">O133/T133</f>
        <v>0.16408287913812483</v>
      </c>
      <c r="Z133" s="19">
        <f t="shared" si="7"/>
        <v>0.14610623920222188</v>
      </c>
      <c r="AA133" s="19">
        <f t="shared" si="7"/>
        <v>0.15754536424643265</v>
      </c>
      <c r="AB133" s="19">
        <f t="shared" si="7"/>
        <v>0.17203837757095256</v>
      </c>
      <c r="AC133" s="19">
        <f t="shared" si="6"/>
        <v>0.18456365942135841</v>
      </c>
      <c r="AD133" s="18">
        <v>26235</v>
      </c>
      <c r="AE133" s="18">
        <v>26235</v>
      </c>
      <c r="AF133" s="18">
        <v>26235</v>
      </c>
      <c r="AG133" s="18">
        <v>26235</v>
      </c>
      <c r="AH133" s="18">
        <v>26235</v>
      </c>
      <c r="AI133" s="20">
        <v>4.58</v>
      </c>
      <c r="AJ133" s="20">
        <v>3.46</v>
      </c>
      <c r="AK133" s="20">
        <v>3.1</v>
      </c>
      <c r="AL133" s="20">
        <v>3.05</v>
      </c>
      <c r="AM133" s="20">
        <v>3.4</v>
      </c>
      <c r="AN133" s="18">
        <f t="shared" si="5"/>
        <v>120156.3</v>
      </c>
      <c r="AO133" s="18">
        <f t="shared" si="5"/>
        <v>90773.1</v>
      </c>
      <c r="AP133" s="18">
        <f t="shared" si="5"/>
        <v>81328.5</v>
      </c>
      <c r="AQ133" s="18">
        <f t="shared" si="5"/>
        <v>80016.75</v>
      </c>
      <c r="AR133" s="18">
        <f t="shared" si="5"/>
        <v>89199</v>
      </c>
      <c r="AS133" s="22">
        <v>0.22359999999999999</v>
      </c>
      <c r="AT133" s="22">
        <v>0.33339999999999997</v>
      </c>
      <c r="AU133" s="22">
        <v>4.6300000000000001E-2</v>
      </c>
      <c r="AV133" s="22">
        <v>-1.0999999999999999E-2</v>
      </c>
      <c r="AW133" s="22">
        <v>0.34599999999999997</v>
      </c>
      <c r="AX133" s="22">
        <v>6.4000000000000001E-2</v>
      </c>
      <c r="AY133" s="22">
        <v>0.3276</v>
      </c>
      <c r="AZ133" s="22">
        <v>-0.15529999999999999</v>
      </c>
      <c r="BA133" s="22">
        <v>0.49640000000000001</v>
      </c>
      <c r="BB133" s="22">
        <v>0.6038</v>
      </c>
    </row>
    <row r="134" spans="2:54" x14ac:dyDescent="0.25">
      <c r="B134" s="6" t="s">
        <v>232</v>
      </c>
      <c r="C134" s="17" t="s">
        <v>233</v>
      </c>
      <c r="D134" s="5" t="s">
        <v>2</v>
      </c>
      <c r="E134" s="18">
        <v>22327</v>
      </c>
      <c r="F134" s="18">
        <v>23000</v>
      </c>
      <c r="G134" s="18">
        <v>16801</v>
      </c>
      <c r="H134" s="18">
        <v>28962</v>
      </c>
      <c r="I134" s="18">
        <v>47359</v>
      </c>
      <c r="J134" s="18">
        <v>8228</v>
      </c>
      <c r="K134" s="18">
        <v>7716</v>
      </c>
      <c r="L134" s="18">
        <v>3911</v>
      </c>
      <c r="M134" s="18">
        <v>-3869</v>
      </c>
      <c r="N134" s="18">
        <v>7165</v>
      </c>
      <c r="O134" s="18">
        <v>1620</v>
      </c>
      <c r="P134" s="18">
        <v>1736</v>
      </c>
      <c r="Q134" s="18">
        <v>-5037</v>
      </c>
      <c r="R134" s="18">
        <v>-12101</v>
      </c>
      <c r="S134" s="18">
        <v>107</v>
      </c>
      <c r="T134" s="18">
        <v>42146</v>
      </c>
      <c r="U134" s="18">
        <v>40606</v>
      </c>
      <c r="V134" s="18">
        <v>40998</v>
      </c>
      <c r="W134" s="18">
        <v>43881</v>
      </c>
      <c r="X134" s="18">
        <v>46681</v>
      </c>
      <c r="Y134" s="19">
        <f t="shared" si="7"/>
        <v>3.8437811417453616E-2</v>
      </c>
      <c r="Z134" s="19">
        <f t="shared" si="7"/>
        <v>4.275230261537704E-2</v>
      </c>
      <c r="AA134" s="19">
        <f t="shared" si="7"/>
        <v>-0.12285965169032635</v>
      </c>
      <c r="AB134" s="19">
        <f t="shared" si="7"/>
        <v>-0.27576855586700394</v>
      </c>
      <c r="AC134" s="19">
        <f t="shared" si="6"/>
        <v>2.2921531243975065E-3</v>
      </c>
      <c r="AD134" s="18">
        <v>171752</v>
      </c>
      <c r="AE134" s="18">
        <v>343504</v>
      </c>
      <c r="AF134" s="18">
        <v>148118</v>
      </c>
      <c r="AG134" s="18">
        <v>1203714</v>
      </c>
      <c r="AH134" s="18">
        <v>833814</v>
      </c>
      <c r="AI134" s="20">
        <v>0.19</v>
      </c>
      <c r="AJ134" s="20">
        <v>0.32</v>
      </c>
      <c r="AK134" s="20">
        <v>0.15</v>
      </c>
      <c r="AL134" s="20">
        <v>8.5000000000000006E-2</v>
      </c>
      <c r="AM134" s="20">
        <v>2.1000000000000001E-2</v>
      </c>
      <c r="AN134" s="18">
        <f t="shared" si="5"/>
        <v>32632.880000000001</v>
      </c>
      <c r="AO134" s="18">
        <f t="shared" si="5"/>
        <v>109921.28</v>
      </c>
      <c r="AP134" s="18">
        <f t="shared" si="5"/>
        <v>22217.7</v>
      </c>
      <c r="AQ134" s="18">
        <f t="shared" si="5"/>
        <v>102315.69</v>
      </c>
      <c r="AR134" s="18">
        <f t="shared" si="5"/>
        <v>17510.094000000001</v>
      </c>
      <c r="AS134" s="22">
        <v>-0.17</v>
      </c>
      <c r="AT134" s="22">
        <v>-0.375</v>
      </c>
      <c r="AU134" s="22">
        <v>-6.9800000000000001E-2</v>
      </c>
      <c r="AV134" s="22">
        <v>0.59260000000000002</v>
      </c>
      <c r="AW134" s="22">
        <v>-0.53039999999999998</v>
      </c>
      <c r="AX134" s="22">
        <v>-0.51060000000000005</v>
      </c>
      <c r="AY134" s="22">
        <v>4.2222</v>
      </c>
      <c r="AZ134" s="22">
        <v>-0.65710000000000002</v>
      </c>
      <c r="BA134" s="22">
        <v>-0.4531</v>
      </c>
      <c r="BB134" s="22">
        <v>0.52380000000000004</v>
      </c>
    </row>
    <row r="135" spans="2:54" x14ac:dyDescent="0.25">
      <c r="B135" s="6" t="s">
        <v>234</v>
      </c>
      <c r="C135" s="17" t="s">
        <v>235</v>
      </c>
      <c r="D135" s="15" t="s">
        <v>293</v>
      </c>
      <c r="E135" s="18">
        <v>502422</v>
      </c>
      <c r="F135" s="18">
        <v>442325</v>
      </c>
      <c r="G135" s="18">
        <v>394982</v>
      </c>
      <c r="H135" s="18">
        <v>406217</v>
      </c>
      <c r="I135" s="18">
        <v>386258</v>
      </c>
      <c r="J135" s="18">
        <v>33394</v>
      </c>
      <c r="K135" s="18">
        <v>32925</v>
      </c>
      <c r="L135" s="18">
        <v>27949</v>
      </c>
      <c r="M135" s="18">
        <v>26192</v>
      </c>
      <c r="N135" s="18">
        <v>32581</v>
      </c>
      <c r="O135" s="18">
        <v>21447</v>
      </c>
      <c r="P135" s="18">
        <v>17904</v>
      </c>
      <c r="Q135" s="18">
        <v>15585</v>
      </c>
      <c r="R135" s="18">
        <v>13127</v>
      </c>
      <c r="S135" s="18">
        <v>17041</v>
      </c>
      <c r="T135" s="18">
        <v>287801</v>
      </c>
      <c r="U135" s="18">
        <v>276966</v>
      </c>
      <c r="V135" s="18">
        <v>222358</v>
      </c>
      <c r="W135" s="18">
        <v>230418</v>
      </c>
      <c r="X135" s="18">
        <v>231542</v>
      </c>
      <c r="Y135" s="19">
        <f t="shared" si="7"/>
        <v>7.4520241416812308E-2</v>
      </c>
      <c r="Z135" s="19">
        <f t="shared" si="7"/>
        <v>6.4643313619722281E-2</v>
      </c>
      <c r="AA135" s="19">
        <f t="shared" si="7"/>
        <v>7.0089675208447638E-2</v>
      </c>
      <c r="AB135" s="19">
        <f t="shared" si="7"/>
        <v>5.6970375578296838E-2</v>
      </c>
      <c r="AC135" s="19">
        <f t="shared" si="6"/>
        <v>7.3597878570626496E-2</v>
      </c>
      <c r="AD135" s="18">
        <v>88454</v>
      </c>
      <c r="AE135" s="18">
        <v>88444</v>
      </c>
      <c r="AF135" s="18">
        <v>88427</v>
      </c>
      <c r="AG135" s="18">
        <v>88372</v>
      </c>
      <c r="AH135" s="18">
        <v>88372</v>
      </c>
      <c r="AI135" s="20">
        <v>2.75</v>
      </c>
      <c r="AJ135" s="20">
        <v>3.14</v>
      </c>
      <c r="AK135" s="20">
        <v>2.4</v>
      </c>
      <c r="AL135" s="20">
        <v>2.0699999999999998</v>
      </c>
      <c r="AM135" s="20">
        <v>2.67</v>
      </c>
      <c r="AN135" s="18">
        <f t="shared" si="5"/>
        <v>243248.5</v>
      </c>
      <c r="AO135" s="18">
        <f t="shared" si="5"/>
        <v>277714.16000000003</v>
      </c>
      <c r="AP135" s="18">
        <f t="shared" si="5"/>
        <v>212224.8</v>
      </c>
      <c r="AQ135" s="18">
        <f t="shared" si="5"/>
        <v>182930.03999999998</v>
      </c>
      <c r="AR135" s="18">
        <f t="shared" si="5"/>
        <v>235953.24</v>
      </c>
      <c r="AS135" s="22">
        <v>-1.41E-2</v>
      </c>
      <c r="AT135" s="22">
        <v>6.0000000000000001E-3</v>
      </c>
      <c r="AU135" s="22">
        <v>0.3201</v>
      </c>
      <c r="AV135" s="22">
        <v>0.2177</v>
      </c>
      <c r="AW135" s="22">
        <v>5.5100000000000003E-2</v>
      </c>
      <c r="AX135" s="22">
        <v>-0.2286</v>
      </c>
      <c r="AY135" s="22">
        <v>-5.5199999999999999E-2</v>
      </c>
      <c r="AZ135" s="22">
        <v>-9.2899999999999996E-2</v>
      </c>
      <c r="BA135" s="22">
        <v>-0.1757</v>
      </c>
      <c r="BB135" s="22">
        <v>0.26769999999999999</v>
      </c>
    </row>
    <row r="136" spans="2:54" x14ac:dyDescent="0.25">
      <c r="B136" s="6" t="s">
        <v>236</v>
      </c>
      <c r="C136" s="17" t="s">
        <v>237</v>
      </c>
      <c r="D136" s="7" t="s">
        <v>0</v>
      </c>
      <c r="E136" s="18">
        <v>108648</v>
      </c>
      <c r="F136" s="18">
        <v>74930</v>
      </c>
      <c r="G136" s="18">
        <v>53248</v>
      </c>
      <c r="H136" s="18">
        <v>39822</v>
      </c>
      <c r="I136" s="18"/>
      <c r="J136" s="18">
        <v>63726</v>
      </c>
      <c r="K136" s="18">
        <v>38286</v>
      </c>
      <c r="L136" s="18">
        <v>20887</v>
      </c>
      <c r="M136" s="18">
        <v>11072</v>
      </c>
      <c r="N136" s="18"/>
      <c r="O136" s="18">
        <v>54173</v>
      </c>
      <c r="P136" s="18">
        <v>34223</v>
      </c>
      <c r="Q136" s="18">
        <v>14821</v>
      </c>
      <c r="R136" s="18">
        <v>4324</v>
      </c>
      <c r="S136" s="18"/>
      <c r="T136" s="18">
        <v>1043189</v>
      </c>
      <c r="U136" s="18">
        <v>844932</v>
      </c>
      <c r="V136" s="18">
        <v>702339</v>
      </c>
      <c r="W136" s="18">
        <v>616894</v>
      </c>
      <c r="X136" s="18"/>
      <c r="Y136" s="19">
        <f t="shared" si="7"/>
        <v>5.1930187147295456E-2</v>
      </c>
      <c r="Z136" s="19">
        <f t="shared" si="7"/>
        <v>4.0503851197492814E-2</v>
      </c>
      <c r="AA136" s="19">
        <f t="shared" si="7"/>
        <v>2.1102345163802664E-2</v>
      </c>
      <c r="AB136" s="19">
        <f t="shared" si="7"/>
        <v>7.009307919999222E-3</v>
      </c>
      <c r="AC136" s="19"/>
      <c r="AD136" s="18">
        <v>218549</v>
      </c>
      <c r="AE136" s="18">
        <v>216543</v>
      </c>
      <c r="AF136" s="18">
        <v>214819</v>
      </c>
      <c r="AG136" s="18">
        <v>214819</v>
      </c>
      <c r="AH136" s="18"/>
      <c r="AI136" s="20">
        <v>2.77</v>
      </c>
      <c r="AJ136" s="20">
        <v>3.25</v>
      </c>
      <c r="AK136" s="20">
        <v>2.2400000000000002</v>
      </c>
      <c r="AL136" s="20">
        <v>1.34</v>
      </c>
      <c r="AM136" s="20"/>
      <c r="AN136" s="18">
        <f t="shared" si="5"/>
        <v>605380.73</v>
      </c>
      <c r="AO136" s="18">
        <f t="shared" si="5"/>
        <v>703764.75</v>
      </c>
      <c r="AP136" s="18">
        <f t="shared" si="5"/>
        <v>481194.56000000006</v>
      </c>
      <c r="AQ136" s="18">
        <f t="shared" si="5"/>
        <v>287857.46000000002</v>
      </c>
      <c r="AR136" s="18">
        <f t="shared" si="5"/>
        <v>0</v>
      </c>
      <c r="AS136" s="22">
        <v>0.3901</v>
      </c>
      <c r="AT136" s="22">
        <v>-0.1356</v>
      </c>
      <c r="AU136" s="22">
        <v>0.46550000000000002</v>
      </c>
      <c r="AV136" s="22">
        <v>0.67159999999999997</v>
      </c>
      <c r="AW136" s="22">
        <v>-4.2900000000000001E-2</v>
      </c>
      <c r="AX136" s="18"/>
      <c r="AY136" s="18"/>
      <c r="AZ136" s="18"/>
      <c r="BA136" s="18"/>
      <c r="BB136" s="18"/>
    </row>
    <row r="137" spans="2:54" x14ac:dyDescent="0.25">
      <c r="B137" s="6" t="s">
        <v>238</v>
      </c>
      <c r="C137" s="17" t="s">
        <v>322</v>
      </c>
      <c r="D137" s="15" t="s">
        <v>293</v>
      </c>
      <c r="E137" s="18">
        <v>406000</v>
      </c>
      <c r="F137" s="18">
        <v>396000</v>
      </c>
      <c r="G137" s="18">
        <v>364000</v>
      </c>
      <c r="H137" s="18">
        <v>334000</v>
      </c>
      <c r="I137" s="18">
        <v>326000</v>
      </c>
      <c r="J137" s="18">
        <v>10000</v>
      </c>
      <c r="K137" s="18">
        <v>7000</v>
      </c>
      <c r="L137" s="18">
        <v>1000</v>
      </c>
      <c r="M137" s="18">
        <v>-3000</v>
      </c>
      <c r="N137" s="18">
        <v>8000</v>
      </c>
      <c r="O137" s="18">
        <v>6000</v>
      </c>
      <c r="P137" s="18">
        <v>2000</v>
      </c>
      <c r="Q137" s="18">
        <v>-3000</v>
      </c>
      <c r="R137" s="18">
        <v>-9000</v>
      </c>
      <c r="S137" s="18">
        <v>-2000</v>
      </c>
      <c r="T137" s="18">
        <v>218000</v>
      </c>
      <c r="U137" s="18">
        <v>205000</v>
      </c>
      <c r="V137" s="18">
        <v>211000</v>
      </c>
      <c r="W137" s="18">
        <v>193000</v>
      </c>
      <c r="X137" s="18">
        <v>190000</v>
      </c>
      <c r="Y137" s="19">
        <f t="shared" si="7"/>
        <v>2.7522935779816515E-2</v>
      </c>
      <c r="Z137" s="19">
        <f t="shared" si="7"/>
        <v>9.7560975609756097E-3</v>
      </c>
      <c r="AA137" s="19">
        <f t="shared" si="7"/>
        <v>-1.4218009478672985E-2</v>
      </c>
      <c r="AB137" s="19">
        <f t="shared" si="7"/>
        <v>-4.6632124352331605E-2</v>
      </c>
      <c r="AC137" s="19">
        <f t="shared" si="6"/>
        <v>-1.0526315789473684E-2</v>
      </c>
      <c r="AD137" s="18">
        <v>65419</v>
      </c>
      <c r="AE137" s="18">
        <v>65691</v>
      </c>
      <c r="AF137" s="18">
        <v>65691</v>
      </c>
      <c r="AG137" s="18">
        <v>66851</v>
      </c>
      <c r="AH137" s="18">
        <v>66851</v>
      </c>
      <c r="AI137" s="20">
        <v>1.93</v>
      </c>
      <c r="AJ137" s="20">
        <v>1.52</v>
      </c>
      <c r="AK137" s="20">
        <v>1.1100000000000001</v>
      </c>
      <c r="AL137" s="20">
        <v>0.65</v>
      </c>
      <c r="AM137" s="20">
        <v>0.85</v>
      </c>
      <c r="AN137" s="18">
        <f t="shared" ref="AN137:AR166" si="8">AI137*AD137</f>
        <v>126258.67</v>
      </c>
      <c r="AO137" s="18">
        <f t="shared" si="8"/>
        <v>99850.32</v>
      </c>
      <c r="AP137" s="18">
        <f t="shared" si="8"/>
        <v>72917.010000000009</v>
      </c>
      <c r="AQ137" s="18">
        <f t="shared" si="8"/>
        <v>43453.15</v>
      </c>
      <c r="AR137" s="18">
        <f t="shared" si="8"/>
        <v>56823.35</v>
      </c>
      <c r="AS137" s="22">
        <v>0.22159999999999999</v>
      </c>
      <c r="AT137" s="22">
        <v>0.27589999999999998</v>
      </c>
      <c r="AU137" s="22">
        <v>0.747</v>
      </c>
      <c r="AV137" s="22">
        <v>0.2029</v>
      </c>
      <c r="AW137" s="22">
        <v>-0.42499999999999999</v>
      </c>
      <c r="AX137" s="22">
        <v>0.31869999999999998</v>
      </c>
      <c r="AY137" s="22">
        <v>0.82</v>
      </c>
      <c r="AZ137" s="22">
        <v>-0.66669999999999996</v>
      </c>
      <c r="BA137" s="22">
        <v>-0.5</v>
      </c>
      <c r="BB137" s="22">
        <v>-0.1525</v>
      </c>
    </row>
    <row r="138" spans="2:54" x14ac:dyDescent="0.25">
      <c r="B138" s="6" t="s">
        <v>239</v>
      </c>
      <c r="C138" s="17" t="s">
        <v>240</v>
      </c>
      <c r="D138" s="15" t="s">
        <v>293</v>
      </c>
      <c r="E138" s="18">
        <v>758193</v>
      </c>
      <c r="F138" s="18">
        <v>747175</v>
      </c>
      <c r="G138" s="18">
        <v>673444</v>
      </c>
      <c r="H138" s="18">
        <v>651975</v>
      </c>
      <c r="I138" s="18">
        <v>602209</v>
      </c>
      <c r="J138" s="18">
        <v>46675</v>
      </c>
      <c r="K138" s="18">
        <v>46361</v>
      </c>
      <c r="L138" s="18">
        <v>6347</v>
      </c>
      <c r="M138" s="18">
        <v>15278</v>
      </c>
      <c r="N138" s="18">
        <v>41483</v>
      </c>
      <c r="O138" s="18">
        <v>15858</v>
      </c>
      <c r="P138" s="18">
        <v>16159</v>
      </c>
      <c r="Q138" s="18">
        <v>-15292</v>
      </c>
      <c r="R138" s="18">
        <v>-19930</v>
      </c>
      <c r="S138" s="18">
        <v>4953</v>
      </c>
      <c r="T138" s="18">
        <v>559397</v>
      </c>
      <c r="U138" s="18">
        <v>459816</v>
      </c>
      <c r="V138" s="18">
        <v>458695</v>
      </c>
      <c r="W138" s="18">
        <v>482817</v>
      </c>
      <c r="X138" s="18">
        <v>447513</v>
      </c>
      <c r="Y138" s="19">
        <f t="shared" si="7"/>
        <v>2.8348382275914959E-2</v>
      </c>
      <c r="Z138" s="19">
        <f t="shared" si="7"/>
        <v>3.5142317796683892E-2</v>
      </c>
      <c r="AA138" s="19">
        <f t="shared" si="7"/>
        <v>-3.3338056878753859E-2</v>
      </c>
      <c r="AB138" s="19">
        <f t="shared" si="7"/>
        <v>-4.1278579668901465E-2</v>
      </c>
      <c r="AC138" s="19">
        <f t="shared" si="6"/>
        <v>1.1067834900885561E-2</v>
      </c>
      <c r="AD138" s="18">
        <v>117011</v>
      </c>
      <c r="AE138" s="18">
        <v>117011</v>
      </c>
      <c r="AF138" s="18">
        <v>117011</v>
      </c>
      <c r="AG138" s="18">
        <v>117011</v>
      </c>
      <c r="AH138" s="18">
        <v>112971</v>
      </c>
      <c r="AI138" s="20">
        <v>1.79</v>
      </c>
      <c r="AJ138" s="20">
        <v>1.76</v>
      </c>
      <c r="AK138" s="20">
        <v>1.65</v>
      </c>
      <c r="AL138" s="20">
        <v>1.78</v>
      </c>
      <c r="AM138" s="20">
        <v>1.49</v>
      </c>
      <c r="AN138" s="18">
        <f t="shared" si="8"/>
        <v>209449.69</v>
      </c>
      <c r="AO138" s="18">
        <f t="shared" si="8"/>
        <v>205939.36000000002</v>
      </c>
      <c r="AP138" s="18">
        <f t="shared" si="8"/>
        <v>193068.15</v>
      </c>
      <c r="AQ138" s="18">
        <f t="shared" si="8"/>
        <v>208279.58000000002</v>
      </c>
      <c r="AR138" s="18">
        <f t="shared" si="8"/>
        <v>168326.79</v>
      </c>
      <c r="AS138" s="22">
        <v>7.8899999999999998E-2</v>
      </c>
      <c r="AT138" s="22">
        <v>0.11360000000000001</v>
      </c>
      <c r="AU138" s="22">
        <v>6.0600000000000001E-2</v>
      </c>
      <c r="AV138" s="22">
        <v>-7.2999999999999995E-2</v>
      </c>
      <c r="AW138" s="22">
        <v>0.2326</v>
      </c>
      <c r="AX138" s="22">
        <v>6.0999999999999999E-2</v>
      </c>
      <c r="AY138" s="22">
        <v>0.15670000000000001</v>
      </c>
      <c r="AZ138" s="22">
        <v>-0.33400000000000002</v>
      </c>
      <c r="BA138" s="22">
        <v>0.1386</v>
      </c>
      <c r="BB138" s="22">
        <v>0.33250000000000002</v>
      </c>
    </row>
    <row r="139" spans="2:54" x14ac:dyDescent="0.25">
      <c r="B139" s="6" t="s">
        <v>241</v>
      </c>
      <c r="C139" s="17" t="s">
        <v>242</v>
      </c>
      <c r="D139" s="5" t="s">
        <v>2</v>
      </c>
      <c r="E139" s="18">
        <v>170178</v>
      </c>
      <c r="F139" s="18">
        <v>162004</v>
      </c>
      <c r="G139" s="18">
        <v>158112</v>
      </c>
      <c r="H139" s="18">
        <v>148071</v>
      </c>
      <c r="I139" s="18">
        <v>146936</v>
      </c>
      <c r="J139" s="18">
        <v>35031</v>
      </c>
      <c r="K139" s="18">
        <v>62451</v>
      </c>
      <c r="L139" s="18">
        <v>56716</v>
      </c>
      <c r="M139" s="18">
        <v>59999</v>
      </c>
      <c r="N139" s="18">
        <v>22258</v>
      </c>
      <c r="O139" s="18">
        <v>20099</v>
      </c>
      <c r="P139" s="18">
        <v>11116</v>
      </c>
      <c r="Q139" s="18">
        <v>3808</v>
      </c>
      <c r="R139" s="18">
        <v>4317</v>
      </c>
      <c r="S139" s="18">
        <v>-27344</v>
      </c>
      <c r="T139" s="18">
        <v>318281</v>
      </c>
      <c r="U139" s="18">
        <v>295535</v>
      </c>
      <c r="V139" s="18">
        <v>329810</v>
      </c>
      <c r="W139" s="18">
        <v>295087</v>
      </c>
      <c r="X139" s="18">
        <v>319727</v>
      </c>
      <c r="Y139" s="19">
        <f t="shared" si="7"/>
        <v>6.31486013931086E-2</v>
      </c>
      <c r="Z139" s="19">
        <f t="shared" si="7"/>
        <v>3.7613142267413337E-2</v>
      </c>
      <c r="AA139" s="19">
        <f t="shared" si="7"/>
        <v>1.1546041660349898E-2</v>
      </c>
      <c r="AB139" s="19">
        <f t="shared" si="7"/>
        <v>1.4629583817653776E-2</v>
      </c>
      <c r="AC139" s="19">
        <f t="shared" si="6"/>
        <v>-8.5522961776765799E-2</v>
      </c>
      <c r="AD139" s="18">
        <v>111803</v>
      </c>
      <c r="AE139" s="18">
        <v>110199</v>
      </c>
      <c r="AF139" s="18">
        <v>98181</v>
      </c>
      <c r="AG139" s="18">
        <v>98181</v>
      </c>
      <c r="AH139" s="18">
        <v>98181</v>
      </c>
      <c r="AI139" s="20">
        <v>1.78</v>
      </c>
      <c r="AJ139" s="20">
        <v>1.1200000000000001</v>
      </c>
      <c r="AK139" s="20">
        <v>0.6</v>
      </c>
      <c r="AL139" s="20">
        <v>0.55000000000000004</v>
      </c>
      <c r="AM139" s="20">
        <v>0.68</v>
      </c>
      <c r="AN139" s="18">
        <f t="shared" si="8"/>
        <v>199009.34</v>
      </c>
      <c r="AO139" s="18">
        <f t="shared" si="8"/>
        <v>123422.88</v>
      </c>
      <c r="AP139" s="18">
        <f t="shared" si="8"/>
        <v>58908.6</v>
      </c>
      <c r="AQ139" s="18">
        <f t="shared" si="8"/>
        <v>53999.55</v>
      </c>
      <c r="AR139" s="18">
        <f t="shared" si="8"/>
        <v>66763.08</v>
      </c>
      <c r="AS139" s="22">
        <v>0.25929999999999997</v>
      </c>
      <c r="AT139" s="22">
        <v>1.0849</v>
      </c>
      <c r="AU139" s="22">
        <v>0.44190000000000002</v>
      </c>
      <c r="AV139" s="22">
        <v>0.2392</v>
      </c>
      <c r="AW139" s="22">
        <v>-0.22370000000000001</v>
      </c>
      <c r="AX139" s="22">
        <v>-4.1000000000000003E-3</v>
      </c>
      <c r="AY139" s="22">
        <v>0.19400000000000001</v>
      </c>
      <c r="AZ139" s="22">
        <v>-0.68840000000000001</v>
      </c>
      <c r="BA139" s="22">
        <v>0.21870000000000001</v>
      </c>
      <c r="BB139" s="22">
        <v>0.3468</v>
      </c>
    </row>
    <row r="140" spans="2:54" x14ac:dyDescent="0.25">
      <c r="B140" s="6" t="s">
        <v>241</v>
      </c>
      <c r="C140" s="17" t="s">
        <v>242</v>
      </c>
      <c r="D140" s="12" t="s">
        <v>294</v>
      </c>
      <c r="E140" s="18">
        <v>69770</v>
      </c>
      <c r="F140" s="18">
        <v>66271</v>
      </c>
      <c r="G140" s="18">
        <v>67106</v>
      </c>
      <c r="H140" s="18">
        <v>53168</v>
      </c>
      <c r="I140" s="18">
        <v>50735</v>
      </c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9"/>
      <c r="Z140" s="19"/>
      <c r="AA140" s="19"/>
      <c r="AB140" s="19"/>
      <c r="AC140" s="19"/>
      <c r="AD140" s="18"/>
      <c r="AE140" s="18"/>
      <c r="AF140" s="18"/>
      <c r="AG140" s="18"/>
      <c r="AH140" s="18"/>
      <c r="AI140" s="20"/>
      <c r="AJ140" s="20"/>
      <c r="AK140" s="20"/>
      <c r="AL140" s="20"/>
      <c r="AM140" s="20"/>
      <c r="AN140" s="18"/>
      <c r="AO140" s="18"/>
      <c r="AP140" s="18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18"/>
      <c r="BB140" s="18"/>
    </row>
    <row r="141" spans="2:54" x14ac:dyDescent="0.25">
      <c r="B141" s="6" t="s">
        <v>243</v>
      </c>
      <c r="C141" s="17" t="s">
        <v>244</v>
      </c>
      <c r="D141" s="15" t="s">
        <v>293</v>
      </c>
      <c r="E141" s="18">
        <v>36900</v>
      </c>
      <c r="F141" s="18">
        <v>29806</v>
      </c>
      <c r="G141" s="18">
        <v>26726</v>
      </c>
      <c r="H141" s="18">
        <v>23050</v>
      </c>
      <c r="I141" s="18">
        <v>14571</v>
      </c>
      <c r="J141" s="18">
        <v>5366</v>
      </c>
      <c r="K141" s="18">
        <v>2316</v>
      </c>
      <c r="L141" s="18">
        <v>1309</v>
      </c>
      <c r="M141" s="18">
        <v>942</v>
      </c>
      <c r="N141" s="18">
        <v>-3858</v>
      </c>
      <c r="O141" s="18">
        <v>4523</v>
      </c>
      <c r="P141" s="18">
        <v>1070</v>
      </c>
      <c r="Q141" s="18">
        <v>34</v>
      </c>
      <c r="R141" s="18">
        <v>-218</v>
      </c>
      <c r="S141" s="18">
        <v>-4011</v>
      </c>
      <c r="T141" s="18">
        <v>34184</v>
      </c>
      <c r="U141" s="18">
        <v>30051</v>
      </c>
      <c r="V141" s="18">
        <v>31651</v>
      </c>
      <c r="W141" s="18">
        <v>30933</v>
      </c>
      <c r="X141" s="18">
        <v>31026</v>
      </c>
      <c r="Y141" s="19">
        <f t="shared" si="7"/>
        <v>0.13231336297683127</v>
      </c>
      <c r="Z141" s="19">
        <f t="shared" si="7"/>
        <v>3.5606136235067053E-2</v>
      </c>
      <c r="AA141" s="19">
        <f t="shared" si="7"/>
        <v>1.074215664591956E-3</v>
      </c>
      <c r="AB141" s="19">
        <f t="shared" si="7"/>
        <v>-7.0474897358807744E-3</v>
      </c>
      <c r="AC141" s="19">
        <f t="shared" si="6"/>
        <v>-0.12927866950299749</v>
      </c>
      <c r="AD141" s="18">
        <v>61349</v>
      </c>
      <c r="AE141" s="18">
        <v>61180</v>
      </c>
      <c r="AF141" s="18">
        <v>58691</v>
      </c>
      <c r="AG141" s="18">
        <v>51176</v>
      </c>
      <c r="AH141" s="18">
        <v>33000</v>
      </c>
      <c r="AI141" s="20">
        <v>0.9</v>
      </c>
      <c r="AJ141" s="20">
        <v>0.47</v>
      </c>
      <c r="AK141" s="20">
        <v>0.82</v>
      </c>
      <c r="AL141" s="20">
        <v>0.95</v>
      </c>
      <c r="AM141" s="20">
        <v>0.74</v>
      </c>
      <c r="AN141" s="18">
        <f t="shared" si="8"/>
        <v>55214.1</v>
      </c>
      <c r="AO141" s="18">
        <f t="shared" si="8"/>
        <v>28754.6</v>
      </c>
      <c r="AP141" s="18">
        <f t="shared" si="8"/>
        <v>48126.619999999995</v>
      </c>
      <c r="AQ141" s="18">
        <f t="shared" si="8"/>
        <v>48617.2</v>
      </c>
      <c r="AR141" s="18">
        <f t="shared" si="8"/>
        <v>24420</v>
      </c>
      <c r="AS141" s="22">
        <v>1.3502000000000001</v>
      </c>
      <c r="AT141" s="22">
        <v>0.1077</v>
      </c>
      <c r="AU141" s="22">
        <v>-0.34339999999999998</v>
      </c>
      <c r="AV141" s="22">
        <v>6.4500000000000002E-2</v>
      </c>
      <c r="AW141" s="22">
        <v>0.43080000000000002</v>
      </c>
      <c r="AX141" s="22">
        <v>0</v>
      </c>
      <c r="AY141" s="18"/>
      <c r="AZ141" s="18"/>
      <c r="BA141" s="18"/>
      <c r="BB141" s="18"/>
    </row>
    <row r="142" spans="2:54" x14ac:dyDescent="0.25">
      <c r="B142" s="6" t="s">
        <v>245</v>
      </c>
      <c r="C142" s="17" t="s">
        <v>323</v>
      </c>
      <c r="D142" s="5" t="s">
        <v>2</v>
      </c>
      <c r="E142" s="18">
        <v>26365000</v>
      </c>
      <c r="F142" s="18">
        <v>26199000</v>
      </c>
      <c r="G142" s="18">
        <v>25637000</v>
      </c>
      <c r="H142" s="18">
        <v>25433000</v>
      </c>
      <c r="I142" s="18">
        <v>25099000</v>
      </c>
      <c r="J142" s="18">
        <v>11087204</v>
      </c>
      <c r="K142" s="18">
        <v>10848000</v>
      </c>
      <c r="L142" s="18">
        <v>10368000</v>
      </c>
      <c r="M142" s="18">
        <v>10278000</v>
      </c>
      <c r="N142" s="18">
        <v>10914000</v>
      </c>
      <c r="O142" s="18">
        <v>4275000</v>
      </c>
      <c r="P142" s="18">
        <v>4287000</v>
      </c>
      <c r="Q142" s="18">
        <v>2872000</v>
      </c>
      <c r="R142" s="18">
        <v>3359000</v>
      </c>
      <c r="S142" s="18">
        <v>3772000</v>
      </c>
      <c r="T142" s="18">
        <v>39360000</v>
      </c>
      <c r="U142" s="18">
        <v>38500000</v>
      </c>
      <c r="V142" s="18">
        <v>39525000</v>
      </c>
      <c r="W142" s="18">
        <v>37913000</v>
      </c>
      <c r="X142" s="18">
        <v>39282000</v>
      </c>
      <c r="Y142" s="19">
        <f t="shared" si="7"/>
        <v>0.10861280487804878</v>
      </c>
      <c r="Z142" s="19">
        <f t="shared" si="7"/>
        <v>0.11135064935064935</v>
      </c>
      <c r="AA142" s="19">
        <f t="shared" si="7"/>
        <v>7.2662871600253004E-2</v>
      </c>
      <c r="AB142" s="19">
        <f t="shared" si="7"/>
        <v>8.8597578666948007E-2</v>
      </c>
      <c r="AC142" s="19">
        <f t="shared" si="6"/>
        <v>9.6023624051728526E-2</v>
      </c>
      <c r="AD142" s="18">
        <v>12443074</v>
      </c>
      <c r="AE142" s="18">
        <v>12443074</v>
      </c>
      <c r="AF142" s="18">
        <v>12443074</v>
      </c>
      <c r="AG142" s="18">
        <v>12443074</v>
      </c>
      <c r="AH142" s="18">
        <v>12443074</v>
      </c>
      <c r="AI142" s="20">
        <v>6.77</v>
      </c>
      <c r="AJ142" s="20">
        <v>5.62</v>
      </c>
      <c r="AK142" s="20">
        <v>5.65</v>
      </c>
      <c r="AL142" s="20">
        <v>4.7</v>
      </c>
      <c r="AM142" s="20">
        <v>3.8</v>
      </c>
      <c r="AN142" s="18">
        <f t="shared" si="8"/>
        <v>84239610.979999989</v>
      </c>
      <c r="AO142" s="18">
        <f t="shared" si="8"/>
        <v>69930075.879999995</v>
      </c>
      <c r="AP142" s="18">
        <f t="shared" si="8"/>
        <v>70303368.100000009</v>
      </c>
      <c r="AQ142" s="18">
        <f t="shared" si="8"/>
        <v>58482447.800000004</v>
      </c>
      <c r="AR142" s="18">
        <f t="shared" si="8"/>
        <v>47283681.199999996</v>
      </c>
      <c r="AS142" s="22">
        <v>-1.6E-2</v>
      </c>
      <c r="AT142" s="22">
        <v>0.13500000000000001</v>
      </c>
      <c r="AU142" s="22">
        <v>9.98E-2</v>
      </c>
      <c r="AV142" s="22">
        <v>0.3659</v>
      </c>
      <c r="AW142" s="22">
        <v>0.30409999999999998</v>
      </c>
      <c r="AX142" s="22">
        <v>-4.2299999999999997E-2</v>
      </c>
      <c r="AY142" s="22">
        <v>2.1100000000000001E-2</v>
      </c>
      <c r="AZ142" s="22">
        <v>-0.1038</v>
      </c>
      <c r="BA142" s="22">
        <v>0.25180000000000002</v>
      </c>
      <c r="BB142" s="22">
        <v>0.18870000000000001</v>
      </c>
    </row>
    <row r="143" spans="2:54" x14ac:dyDescent="0.25">
      <c r="B143" s="6" t="s">
        <v>246</v>
      </c>
      <c r="C143" s="17" t="s">
        <v>247</v>
      </c>
      <c r="D143" s="16" t="s">
        <v>292</v>
      </c>
      <c r="E143" s="18">
        <v>131325</v>
      </c>
      <c r="F143" s="18">
        <v>123768</v>
      </c>
      <c r="G143" s="18">
        <v>113894</v>
      </c>
      <c r="H143" s="18">
        <v>103444</v>
      </c>
      <c r="I143" s="18">
        <v>59487</v>
      </c>
      <c r="J143" s="18">
        <v>136648</v>
      </c>
      <c r="K143" s="18">
        <v>130634</v>
      </c>
      <c r="L143" s="18">
        <v>125388</v>
      </c>
      <c r="M143" s="18">
        <v>111736</v>
      </c>
      <c r="N143" s="18"/>
      <c r="O143" s="18">
        <v>80168</v>
      </c>
      <c r="P143" s="18">
        <v>80111</v>
      </c>
      <c r="Q143" s="18">
        <v>78596</v>
      </c>
      <c r="R143" s="18">
        <v>75592</v>
      </c>
      <c r="S143" s="18"/>
      <c r="T143" s="18">
        <v>889212</v>
      </c>
      <c r="U143" s="18">
        <v>866670</v>
      </c>
      <c r="V143" s="18">
        <v>841452</v>
      </c>
      <c r="W143" s="18">
        <v>823010</v>
      </c>
      <c r="X143" s="18"/>
      <c r="Y143" s="19">
        <f t="shared" si="7"/>
        <v>9.0156228211045283E-2</v>
      </c>
      <c r="Z143" s="19">
        <f t="shared" si="7"/>
        <v>9.2435413709947276E-2</v>
      </c>
      <c r="AA143" s="19">
        <f t="shared" si="7"/>
        <v>9.3405209090952304E-2</v>
      </c>
      <c r="AB143" s="19">
        <f t="shared" si="7"/>
        <v>9.1848215696042582E-2</v>
      </c>
      <c r="AC143" s="19"/>
      <c r="AD143" s="18">
        <v>396585</v>
      </c>
      <c r="AE143" s="18">
        <v>396311</v>
      </c>
      <c r="AF143" s="18">
        <v>396000</v>
      </c>
      <c r="AG143" s="18"/>
      <c r="AH143" s="18"/>
      <c r="AI143" s="20"/>
      <c r="AJ143" s="20"/>
      <c r="AK143" s="20"/>
      <c r="AL143" s="20"/>
      <c r="AM143" s="20"/>
      <c r="AN143" s="18"/>
      <c r="AO143" s="18"/>
      <c r="AP143" s="18"/>
      <c r="AQ143" s="18"/>
      <c r="AR143" s="18"/>
      <c r="AS143" s="22">
        <v>7.9000000000000001E-2</v>
      </c>
      <c r="AT143" s="22">
        <v>-6.1199999999999997E-2</v>
      </c>
      <c r="AU143" s="22">
        <v>6.3700000000000007E-2</v>
      </c>
      <c r="AV143" s="22">
        <v>0.3654</v>
      </c>
      <c r="AW143" s="22">
        <v>9.2600000000000002E-2</v>
      </c>
      <c r="AX143" s="18"/>
      <c r="AY143" s="18"/>
      <c r="AZ143" s="18"/>
      <c r="BA143" s="18"/>
      <c r="BB143" s="18"/>
    </row>
    <row r="144" spans="2:54" x14ac:dyDescent="0.25">
      <c r="B144" s="6" t="s">
        <v>246</v>
      </c>
      <c r="C144" s="17" t="s">
        <v>247</v>
      </c>
      <c r="D144" s="11" t="s">
        <v>295</v>
      </c>
      <c r="E144" s="18">
        <v>33211</v>
      </c>
      <c r="F144" s="18">
        <v>28530</v>
      </c>
      <c r="G144" s="18">
        <v>23236</v>
      </c>
      <c r="H144" s="18">
        <v>17968</v>
      </c>
      <c r="I144" s="18">
        <v>14905</v>
      </c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9"/>
      <c r="Z144" s="19"/>
      <c r="AA144" s="19"/>
      <c r="AB144" s="19"/>
      <c r="AC144" s="19"/>
      <c r="AD144" s="18"/>
      <c r="AE144" s="18"/>
      <c r="AF144" s="18"/>
      <c r="AG144" s="18"/>
      <c r="AH144" s="18"/>
      <c r="AI144" s="20"/>
      <c r="AJ144" s="20"/>
      <c r="AK144" s="20"/>
      <c r="AL144" s="20"/>
      <c r="AM144" s="20"/>
      <c r="AN144" s="18"/>
      <c r="AO144" s="18"/>
      <c r="AP144" s="18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8"/>
      <c r="BB144" s="18"/>
    </row>
    <row r="145" spans="2:54" x14ac:dyDescent="0.25">
      <c r="B145" s="6" t="s">
        <v>246</v>
      </c>
      <c r="C145" s="17" t="s">
        <v>247</v>
      </c>
      <c r="D145" s="13" t="s">
        <v>7</v>
      </c>
      <c r="E145" s="18">
        <v>36579</v>
      </c>
      <c r="F145" s="18">
        <v>29721</v>
      </c>
      <c r="G145" s="18">
        <v>28910</v>
      </c>
      <c r="H145" s="18">
        <v>26146</v>
      </c>
      <c r="I145" s="18">
        <v>21007</v>
      </c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9"/>
      <c r="Z145" s="19"/>
      <c r="AA145" s="19"/>
      <c r="AB145" s="19"/>
      <c r="AC145" s="19"/>
      <c r="AD145" s="18"/>
      <c r="AE145" s="18"/>
      <c r="AF145" s="18"/>
      <c r="AG145" s="18"/>
      <c r="AH145" s="18"/>
      <c r="AI145" s="20"/>
      <c r="AJ145" s="20"/>
      <c r="AK145" s="20"/>
      <c r="AL145" s="20"/>
      <c r="AM145" s="20"/>
      <c r="AN145" s="18"/>
      <c r="AO145" s="18"/>
      <c r="AP145" s="18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</row>
    <row r="146" spans="2:54" x14ac:dyDescent="0.25">
      <c r="B146" s="6" t="s">
        <v>248</v>
      </c>
      <c r="C146" s="17" t="s">
        <v>249</v>
      </c>
      <c r="D146" s="9" t="s">
        <v>3</v>
      </c>
      <c r="E146" s="18">
        <v>97338</v>
      </c>
      <c r="F146" s="18">
        <v>32048</v>
      </c>
      <c r="G146" s="18">
        <v>19162</v>
      </c>
      <c r="H146" s="18">
        <v>9898</v>
      </c>
      <c r="I146" s="18">
        <v>32604</v>
      </c>
      <c r="J146" s="18">
        <v>27891</v>
      </c>
      <c r="K146" s="18">
        <v>9385</v>
      </c>
      <c r="L146" s="18">
        <v>3261</v>
      </c>
      <c r="M146" s="18">
        <v>1709</v>
      </c>
      <c r="N146" s="18">
        <v>22550</v>
      </c>
      <c r="O146" s="18">
        <v>18050</v>
      </c>
      <c r="P146" s="18">
        <v>8210</v>
      </c>
      <c r="Q146" s="18">
        <v>1715</v>
      </c>
      <c r="R146" s="18">
        <v>-1600</v>
      </c>
      <c r="S146" s="18">
        <v>14097</v>
      </c>
      <c r="T146" s="18">
        <v>328972</v>
      </c>
      <c r="U146" s="18">
        <v>126682</v>
      </c>
      <c r="V146" s="18">
        <v>103955</v>
      </c>
      <c r="W146" s="18">
        <v>73559</v>
      </c>
      <c r="X146" s="18">
        <v>74401</v>
      </c>
      <c r="Y146" s="19">
        <f t="shared" si="7"/>
        <v>5.4867891492285055E-2</v>
      </c>
      <c r="Z146" s="19">
        <f t="shared" si="7"/>
        <v>6.4807944301479292E-2</v>
      </c>
      <c r="AA146" s="19">
        <f t="shared" si="7"/>
        <v>1.649752296666827E-2</v>
      </c>
      <c r="AB146" s="19">
        <f t="shared" si="7"/>
        <v>-2.1751247298087251E-2</v>
      </c>
      <c r="AC146" s="19">
        <f t="shared" si="6"/>
        <v>0.18947325976801388</v>
      </c>
      <c r="AD146" s="18">
        <v>493971</v>
      </c>
      <c r="AE146" s="18">
        <v>208264</v>
      </c>
      <c r="AF146" s="18">
        <v>175180</v>
      </c>
      <c r="AG146" s="18">
        <v>175227</v>
      </c>
      <c r="AH146" s="18">
        <v>35795</v>
      </c>
      <c r="AI146" s="20">
        <v>0.32</v>
      </c>
      <c r="AJ146" s="20">
        <v>0.22500000000000001</v>
      </c>
      <c r="AK146" s="20">
        <v>0.28000000000000003</v>
      </c>
      <c r="AL146" s="20">
        <v>8.1000000000000003E-2</v>
      </c>
      <c r="AM146" s="20">
        <v>0.13500000000000001</v>
      </c>
      <c r="AN146" s="18">
        <f t="shared" si="8"/>
        <v>158070.72</v>
      </c>
      <c r="AO146" s="18">
        <f t="shared" si="8"/>
        <v>46859.4</v>
      </c>
      <c r="AP146" s="18">
        <f t="shared" si="8"/>
        <v>49050.400000000001</v>
      </c>
      <c r="AQ146" s="18">
        <f t="shared" si="8"/>
        <v>14193.387000000001</v>
      </c>
      <c r="AR146" s="18">
        <f t="shared" si="8"/>
        <v>4832.3250000000007</v>
      </c>
      <c r="AS146" s="22">
        <v>-0.15440000000000001</v>
      </c>
      <c r="AT146" s="22">
        <v>0.50549999999999995</v>
      </c>
      <c r="AU146" s="22">
        <v>-0.33329999999999999</v>
      </c>
      <c r="AV146" s="22">
        <v>3.4</v>
      </c>
      <c r="AW146" s="22">
        <v>-0.3952</v>
      </c>
      <c r="AX146" s="22">
        <v>0.14810000000000001</v>
      </c>
      <c r="AY146" s="22">
        <v>0.2</v>
      </c>
      <c r="AZ146" s="22">
        <v>-0.88890000000000002</v>
      </c>
      <c r="BA146" s="22">
        <v>-0.54069999999999996</v>
      </c>
      <c r="BB146" s="22">
        <v>-4.1000000000000002E-2</v>
      </c>
    </row>
    <row r="147" spans="2:54" x14ac:dyDescent="0.25">
      <c r="B147" s="6" t="s">
        <v>250</v>
      </c>
      <c r="C147" s="17" t="s">
        <v>251</v>
      </c>
      <c r="D147" s="8" t="s">
        <v>1</v>
      </c>
      <c r="E147" s="18">
        <v>3098</v>
      </c>
      <c r="F147" s="18">
        <v>9706</v>
      </c>
      <c r="G147" s="18">
        <v>10065</v>
      </c>
      <c r="H147" s="18">
        <v>3695</v>
      </c>
      <c r="I147" s="18">
        <v>4649</v>
      </c>
      <c r="J147" s="18">
        <v>2754</v>
      </c>
      <c r="K147" s="18">
        <v>9363</v>
      </c>
      <c r="L147" s="18">
        <v>9754</v>
      </c>
      <c r="M147" s="18">
        <v>3359</v>
      </c>
      <c r="N147" s="18">
        <v>4306</v>
      </c>
      <c r="O147" s="18">
        <v>2703</v>
      </c>
      <c r="P147" s="18">
        <v>9307</v>
      </c>
      <c r="Q147" s="18">
        <v>9588</v>
      </c>
      <c r="R147" s="18">
        <v>3411</v>
      </c>
      <c r="S147" s="18">
        <v>4166</v>
      </c>
      <c r="T147" s="18">
        <v>57759</v>
      </c>
      <c r="U147" s="18">
        <v>61272</v>
      </c>
      <c r="V147" s="18">
        <v>56548</v>
      </c>
      <c r="W147" s="18">
        <v>52372</v>
      </c>
      <c r="X147" s="18">
        <v>69807</v>
      </c>
      <c r="Y147" s="19">
        <f t="shared" si="7"/>
        <v>4.6797901625720666E-2</v>
      </c>
      <c r="Z147" s="19">
        <f t="shared" si="7"/>
        <v>0.15189646167907037</v>
      </c>
      <c r="AA147" s="19">
        <f t="shared" si="7"/>
        <v>0.16955506826059277</v>
      </c>
      <c r="AB147" s="19">
        <f t="shared" si="7"/>
        <v>6.5130222256167422E-2</v>
      </c>
      <c r="AC147" s="19">
        <f t="shared" si="6"/>
        <v>5.9678828770753652E-2</v>
      </c>
      <c r="AD147" s="18">
        <v>50177</v>
      </c>
      <c r="AE147" s="18">
        <v>52234</v>
      </c>
      <c r="AF147" s="18">
        <v>55528</v>
      </c>
      <c r="AG147" s="18">
        <v>76901</v>
      </c>
      <c r="AH147" s="18">
        <v>65958</v>
      </c>
      <c r="AI147" s="20">
        <v>1.232</v>
      </c>
      <c r="AJ147" s="20">
        <v>1.1919999999999999</v>
      </c>
      <c r="AK147" s="20">
        <v>1.05</v>
      </c>
      <c r="AL147" s="20">
        <v>0.91500000000000004</v>
      </c>
      <c r="AM147" s="20">
        <v>0.89400000000000002</v>
      </c>
      <c r="AN147" s="18">
        <f t="shared" si="8"/>
        <v>61818.063999999998</v>
      </c>
      <c r="AO147" s="18">
        <f t="shared" si="8"/>
        <v>62262.928</v>
      </c>
      <c r="AP147" s="18">
        <f t="shared" si="8"/>
        <v>58304.4</v>
      </c>
      <c r="AQ147" s="18">
        <f t="shared" si="8"/>
        <v>70364.415000000008</v>
      </c>
      <c r="AR147" s="18">
        <f t="shared" si="8"/>
        <v>58966.451999999997</v>
      </c>
      <c r="AS147" s="22">
        <v>3.5099999999999999E-2</v>
      </c>
      <c r="AT147" s="22">
        <v>0.1077</v>
      </c>
      <c r="AU147" s="22">
        <v>0.1527</v>
      </c>
      <c r="AV147" s="22">
        <v>0.23050000000000001</v>
      </c>
      <c r="AW147" s="22">
        <v>-8.9999999999999998E-4</v>
      </c>
      <c r="AX147" s="22">
        <v>1.15E-2</v>
      </c>
      <c r="AY147" s="22">
        <v>8.7499999999999994E-2</v>
      </c>
      <c r="AZ147" s="22">
        <v>-0.33329999999999999</v>
      </c>
      <c r="BA147" s="22">
        <v>-5.5100000000000003E-2</v>
      </c>
      <c r="BB147" s="22">
        <v>3.6700000000000003E-2</v>
      </c>
    </row>
    <row r="148" spans="2:54" x14ac:dyDescent="0.25">
      <c r="B148" s="6" t="s">
        <v>252</v>
      </c>
      <c r="C148" s="17" t="s">
        <v>253</v>
      </c>
      <c r="D148" s="15" t="s">
        <v>293</v>
      </c>
      <c r="E148" s="18">
        <v>1019762</v>
      </c>
      <c r="F148" s="18">
        <v>824355</v>
      </c>
      <c r="G148" s="18">
        <v>808127</v>
      </c>
      <c r="H148" s="18">
        <v>807964</v>
      </c>
      <c r="I148" s="18">
        <v>767022</v>
      </c>
      <c r="J148" s="18">
        <v>342422</v>
      </c>
      <c r="K148" s="18">
        <v>288115</v>
      </c>
      <c r="L148" s="18">
        <v>290635</v>
      </c>
      <c r="M148" s="18">
        <v>293069</v>
      </c>
      <c r="N148" s="18">
        <v>275392</v>
      </c>
      <c r="O148" s="18">
        <v>144014</v>
      </c>
      <c r="P148" s="18">
        <v>115121</v>
      </c>
      <c r="Q148" s="18">
        <v>123351</v>
      </c>
      <c r="R148" s="18">
        <v>131652</v>
      </c>
      <c r="S148" s="18">
        <v>112369</v>
      </c>
      <c r="T148" s="18">
        <v>3581599</v>
      </c>
      <c r="U148" s="18">
        <v>3146903</v>
      </c>
      <c r="V148" s="18">
        <v>2976271</v>
      </c>
      <c r="W148" s="18">
        <v>2795634</v>
      </c>
      <c r="X148" s="18">
        <v>2605472</v>
      </c>
      <c r="Y148" s="19">
        <f t="shared" si="7"/>
        <v>4.0209414845157151E-2</v>
      </c>
      <c r="Z148" s="19">
        <f t="shared" si="7"/>
        <v>3.6582316010375919E-2</v>
      </c>
      <c r="AA148" s="19">
        <f t="shared" si="7"/>
        <v>4.1444814669094311E-2</v>
      </c>
      <c r="AB148" s="19">
        <f t="shared" si="7"/>
        <v>4.7092001313476656E-2</v>
      </c>
      <c r="AC148" s="19">
        <f t="shared" si="6"/>
        <v>4.3128078137089937E-2</v>
      </c>
      <c r="AD148" s="18">
        <v>315752</v>
      </c>
      <c r="AE148" s="18">
        <v>315752</v>
      </c>
      <c r="AF148" s="18">
        <v>314016</v>
      </c>
      <c r="AG148" s="18">
        <v>314679</v>
      </c>
      <c r="AH148" s="18">
        <v>315752</v>
      </c>
      <c r="AI148" s="20">
        <v>7.95</v>
      </c>
      <c r="AJ148" s="20">
        <v>6.49</v>
      </c>
      <c r="AK148" s="20">
        <v>7.7</v>
      </c>
      <c r="AL148" s="20">
        <v>7.25</v>
      </c>
      <c r="AM148" s="20">
        <v>7.2</v>
      </c>
      <c r="AN148" s="18">
        <f t="shared" si="8"/>
        <v>2510228.4</v>
      </c>
      <c r="AO148" s="18">
        <f t="shared" si="8"/>
        <v>2049230.48</v>
      </c>
      <c r="AP148" s="18">
        <f t="shared" si="8"/>
        <v>2417923.2000000002</v>
      </c>
      <c r="AQ148" s="18">
        <f t="shared" si="8"/>
        <v>2281422.75</v>
      </c>
      <c r="AR148" s="18">
        <f t="shared" si="8"/>
        <v>2273414.4</v>
      </c>
      <c r="AS148" s="22">
        <v>-4.8000000000000001E-2</v>
      </c>
      <c r="AT148" s="22">
        <v>0.28129999999999999</v>
      </c>
      <c r="AU148" s="22">
        <v>-0.1832</v>
      </c>
      <c r="AV148" s="22">
        <v>0.24940000000000001</v>
      </c>
      <c r="AW148" s="22">
        <v>0.02</v>
      </c>
      <c r="AX148" s="22">
        <v>6.0499999999999998E-2</v>
      </c>
      <c r="AY148" s="22">
        <v>4.7E-2</v>
      </c>
      <c r="AZ148" s="22">
        <v>-9.5799999999999996E-2</v>
      </c>
      <c r="BA148" s="22">
        <v>0.16009999999999999</v>
      </c>
      <c r="BB148" s="22">
        <v>0.29859999999999998</v>
      </c>
    </row>
    <row r="149" spans="2:54" x14ac:dyDescent="0.25">
      <c r="B149" s="6" t="s">
        <v>254</v>
      </c>
      <c r="C149" s="17" t="s">
        <v>255</v>
      </c>
      <c r="D149" s="7" t="s">
        <v>0</v>
      </c>
      <c r="E149" s="18">
        <v>33</v>
      </c>
      <c r="F149" s="18">
        <v>3</v>
      </c>
      <c r="G149" s="18">
        <v>3</v>
      </c>
      <c r="H149" s="18">
        <v>3</v>
      </c>
      <c r="I149" s="18">
        <v>3</v>
      </c>
      <c r="J149" s="18">
        <v>-53</v>
      </c>
      <c r="K149" s="18">
        <v>-38</v>
      </c>
      <c r="L149" s="18">
        <v>-27</v>
      </c>
      <c r="M149" s="18">
        <v>-29</v>
      </c>
      <c r="N149" s="18">
        <v>-62</v>
      </c>
      <c r="O149" s="18">
        <v>-53</v>
      </c>
      <c r="P149" s="18">
        <v>-38</v>
      </c>
      <c r="Q149" s="18">
        <v>-27</v>
      </c>
      <c r="R149" s="18">
        <v>-29</v>
      </c>
      <c r="S149" s="18">
        <v>-62</v>
      </c>
      <c r="T149" s="18">
        <v>92</v>
      </c>
      <c r="U149" s="18">
        <v>88</v>
      </c>
      <c r="V149" s="18">
        <v>79</v>
      </c>
      <c r="W149" s="18">
        <v>88</v>
      </c>
      <c r="X149" s="18">
        <v>82</v>
      </c>
      <c r="Y149" s="19">
        <f t="shared" si="7"/>
        <v>-0.57608695652173914</v>
      </c>
      <c r="Z149" s="19">
        <f t="shared" si="7"/>
        <v>-0.43181818181818182</v>
      </c>
      <c r="AA149" s="19">
        <f t="shared" si="7"/>
        <v>-0.34177215189873417</v>
      </c>
      <c r="AB149" s="19">
        <f t="shared" si="7"/>
        <v>-0.32954545454545453</v>
      </c>
      <c r="AC149" s="19">
        <f t="shared" si="6"/>
        <v>-0.75609756097560976</v>
      </c>
      <c r="AD149" s="18">
        <v>1107396</v>
      </c>
      <c r="AE149" s="18">
        <v>1107396</v>
      </c>
      <c r="AF149" s="18">
        <v>1107396</v>
      </c>
      <c r="AG149" s="18">
        <v>1107396</v>
      </c>
      <c r="AH149" s="18">
        <v>1107396</v>
      </c>
      <c r="AI149" s="20">
        <v>4.0000000000000001E-3</v>
      </c>
      <c r="AJ149" s="20">
        <v>4.0000000000000001E-3</v>
      </c>
      <c r="AK149" s="20">
        <v>1E-3</v>
      </c>
      <c r="AL149" s="20">
        <v>1E-3</v>
      </c>
      <c r="AM149" s="20">
        <v>1E-3</v>
      </c>
      <c r="AN149" s="18">
        <f t="shared" si="8"/>
        <v>4429.5839999999998</v>
      </c>
      <c r="AO149" s="18">
        <f t="shared" si="8"/>
        <v>4429.5839999999998</v>
      </c>
      <c r="AP149" s="18">
        <f t="shared" si="8"/>
        <v>1107.396</v>
      </c>
      <c r="AQ149" s="18">
        <f t="shared" si="8"/>
        <v>1107.396</v>
      </c>
      <c r="AR149" s="18">
        <f t="shared" si="8"/>
        <v>1107.396</v>
      </c>
      <c r="AS149" s="22">
        <v>-0.6</v>
      </c>
      <c r="AT149" s="22">
        <v>4.0022000000000002</v>
      </c>
      <c r="AU149" s="22">
        <v>0</v>
      </c>
      <c r="AV149" s="22">
        <v>0</v>
      </c>
      <c r="AW149" s="22">
        <v>0</v>
      </c>
      <c r="AX149" s="22">
        <v>0</v>
      </c>
      <c r="AY149" s="22">
        <v>0</v>
      </c>
      <c r="AZ149" s="22">
        <v>0</v>
      </c>
      <c r="BA149" s="22">
        <v>-0.85719999999999996</v>
      </c>
      <c r="BB149" s="22">
        <v>-0.95630000000000004</v>
      </c>
    </row>
    <row r="150" spans="2:54" x14ac:dyDescent="0.25">
      <c r="B150" s="6" t="s">
        <v>256</v>
      </c>
      <c r="C150" s="17" t="s">
        <v>257</v>
      </c>
      <c r="D150" s="5" t="s">
        <v>2</v>
      </c>
      <c r="E150" s="18">
        <v>58433</v>
      </c>
      <c r="F150" s="18">
        <v>61272</v>
      </c>
      <c r="G150" s="18">
        <v>46380</v>
      </c>
      <c r="H150" s="18">
        <v>33139</v>
      </c>
      <c r="I150" s="18">
        <v>32198</v>
      </c>
      <c r="J150" s="18">
        <v>4687</v>
      </c>
      <c r="K150" s="18">
        <v>4190</v>
      </c>
      <c r="L150" s="18">
        <v>6929</v>
      </c>
      <c r="M150" s="18">
        <v>8739</v>
      </c>
      <c r="N150" s="18">
        <v>8232</v>
      </c>
      <c r="O150" s="18">
        <v>1344</v>
      </c>
      <c r="P150" s="18">
        <v>-8348</v>
      </c>
      <c r="Q150" s="18">
        <v>3597</v>
      </c>
      <c r="R150" s="18">
        <v>5405</v>
      </c>
      <c r="S150" s="18">
        <v>4804</v>
      </c>
      <c r="T150" s="18">
        <v>76132</v>
      </c>
      <c r="U150" s="18">
        <v>79444</v>
      </c>
      <c r="V150" s="18">
        <v>92902</v>
      </c>
      <c r="W150" s="18">
        <v>58275</v>
      </c>
      <c r="X150" s="18">
        <v>58119</v>
      </c>
      <c r="Y150" s="19">
        <f t="shared" si="7"/>
        <v>1.7653549098933432E-2</v>
      </c>
      <c r="Z150" s="19">
        <f t="shared" si="7"/>
        <v>-0.10508030814158401</v>
      </c>
      <c r="AA150" s="19">
        <f t="shared" si="7"/>
        <v>3.8718219198725541E-2</v>
      </c>
      <c r="AB150" s="19">
        <f t="shared" si="7"/>
        <v>9.2749892749892746E-2</v>
      </c>
      <c r="AC150" s="19">
        <f t="shared" si="6"/>
        <v>8.2657994803764692E-2</v>
      </c>
      <c r="AD150" s="18">
        <v>28369</v>
      </c>
      <c r="AE150" s="18">
        <v>28197</v>
      </c>
      <c r="AF150" s="18">
        <v>23382</v>
      </c>
      <c r="AG150" s="18">
        <v>23038</v>
      </c>
      <c r="AH150" s="18">
        <v>21878</v>
      </c>
      <c r="AI150" s="20">
        <v>0.75</v>
      </c>
      <c r="AJ150" s="20">
        <v>1.65</v>
      </c>
      <c r="AK150" s="20">
        <v>2.5499999999999998</v>
      </c>
      <c r="AL150" s="20">
        <v>2.4500000000000002</v>
      </c>
      <c r="AM150" s="20">
        <v>2.15</v>
      </c>
      <c r="AN150" s="18">
        <f t="shared" si="8"/>
        <v>21276.75</v>
      </c>
      <c r="AO150" s="18">
        <f t="shared" si="8"/>
        <v>46525.049999999996</v>
      </c>
      <c r="AP150" s="18">
        <f t="shared" si="8"/>
        <v>59624.1</v>
      </c>
      <c r="AQ150" s="18">
        <f t="shared" si="8"/>
        <v>56443.100000000006</v>
      </c>
      <c r="AR150" s="18">
        <f t="shared" si="8"/>
        <v>47037.7</v>
      </c>
      <c r="AS150" s="22">
        <v>-0.54810000000000003</v>
      </c>
      <c r="AT150" s="22">
        <v>-0.14799999999999999</v>
      </c>
      <c r="AU150" s="22">
        <v>-0.1701</v>
      </c>
      <c r="AV150" s="22">
        <v>0.4108</v>
      </c>
      <c r="AW150" s="22">
        <v>0.15679999999999999</v>
      </c>
      <c r="AX150" s="22">
        <v>-9.5999999999999992E-3</v>
      </c>
      <c r="AY150" s="22">
        <v>0.3095</v>
      </c>
      <c r="AZ150" s="22">
        <v>1.7500000000000002E-2</v>
      </c>
      <c r="BA150" s="22">
        <v>-0.1114</v>
      </c>
      <c r="BB150" s="22">
        <v>0.25559999999999999</v>
      </c>
    </row>
    <row r="151" spans="2:54" x14ac:dyDescent="0.25">
      <c r="B151" s="6" t="s">
        <v>258</v>
      </c>
      <c r="C151" s="17" t="s">
        <v>259</v>
      </c>
      <c r="D151" s="8" t="s">
        <v>1</v>
      </c>
      <c r="E151" s="18" t="s">
        <v>312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9"/>
      <c r="Z151" s="19"/>
      <c r="AA151" s="19"/>
      <c r="AB151" s="19"/>
      <c r="AC151" s="19"/>
      <c r="AD151" s="18"/>
      <c r="AE151" s="18"/>
      <c r="AF151" s="18"/>
      <c r="AG151" s="18"/>
      <c r="AH151" s="18"/>
      <c r="AI151" s="20"/>
      <c r="AJ151" s="20"/>
      <c r="AK151" s="20"/>
      <c r="AL151" s="20"/>
      <c r="AM151" s="20"/>
      <c r="AN151" s="18"/>
      <c r="AO151" s="18"/>
      <c r="AP151" s="18"/>
      <c r="AQ151" s="18"/>
      <c r="AR151" s="18"/>
      <c r="AS151" s="23">
        <v>-3.8699999999999998E-2</v>
      </c>
      <c r="AT151" s="18"/>
      <c r="AU151" s="18"/>
      <c r="AV151" s="18"/>
      <c r="AW151" s="18"/>
      <c r="AX151" s="18"/>
      <c r="AY151" s="18"/>
      <c r="AZ151" s="18"/>
      <c r="BA151" s="18"/>
      <c r="BB151" s="18"/>
    </row>
    <row r="152" spans="2:54" x14ac:dyDescent="0.25">
      <c r="B152" s="6" t="s">
        <v>260</v>
      </c>
      <c r="C152" s="17" t="s">
        <v>261</v>
      </c>
      <c r="D152" s="9" t="s">
        <v>3</v>
      </c>
      <c r="E152" s="18">
        <v>254864</v>
      </c>
      <c r="F152" s="18">
        <v>233993</v>
      </c>
      <c r="G152" s="18">
        <v>425410</v>
      </c>
      <c r="H152" s="18">
        <v>518239</v>
      </c>
      <c r="I152" s="18">
        <v>564162</v>
      </c>
      <c r="J152" s="18">
        <v>54955</v>
      </c>
      <c r="K152" s="18">
        <v>20836</v>
      </c>
      <c r="L152" s="18">
        <v>107966</v>
      </c>
      <c r="M152" s="18">
        <v>82143</v>
      </c>
      <c r="N152" s="18">
        <v>129388</v>
      </c>
      <c r="O152" s="18">
        <v>23158</v>
      </c>
      <c r="P152" s="18">
        <v>34245</v>
      </c>
      <c r="Q152" s="18">
        <v>55339</v>
      </c>
      <c r="R152" s="18">
        <v>33066</v>
      </c>
      <c r="S152" s="18">
        <v>57554</v>
      </c>
      <c r="T152" s="18">
        <v>790596</v>
      </c>
      <c r="U152" s="18">
        <v>1696570</v>
      </c>
      <c r="V152" s="18">
        <v>1965594</v>
      </c>
      <c r="W152" s="18">
        <v>1976549</v>
      </c>
      <c r="X152" s="18">
        <v>1617644</v>
      </c>
      <c r="Y152" s="19">
        <f t="shared" si="7"/>
        <v>2.9291825407667126E-2</v>
      </c>
      <c r="Z152" s="19">
        <f t="shared" si="7"/>
        <v>2.0184843537254579E-2</v>
      </c>
      <c r="AA152" s="19">
        <f t="shared" si="7"/>
        <v>2.8153830343397468E-2</v>
      </c>
      <c r="AB152" s="19">
        <f t="shared" si="7"/>
        <v>1.672915773906946E-2</v>
      </c>
      <c r="AC152" s="19">
        <f t="shared" si="6"/>
        <v>3.5578903640108704E-2</v>
      </c>
      <c r="AD152" s="18">
        <v>175749</v>
      </c>
      <c r="AE152" s="18">
        <v>207193</v>
      </c>
      <c r="AF152" s="18">
        <v>269091</v>
      </c>
      <c r="AG152" s="18">
        <v>265177</v>
      </c>
      <c r="AH152" s="18">
        <v>260632</v>
      </c>
      <c r="AI152" s="20">
        <v>2</v>
      </c>
      <c r="AJ152" s="20">
        <v>2</v>
      </c>
      <c r="AK152" s="20">
        <v>1.8</v>
      </c>
      <c r="AL152" s="20">
        <v>1.81</v>
      </c>
      <c r="AM152" s="20">
        <v>1.39</v>
      </c>
      <c r="AN152" s="18">
        <f t="shared" si="8"/>
        <v>351498</v>
      </c>
      <c r="AO152" s="18">
        <f t="shared" si="8"/>
        <v>414386</v>
      </c>
      <c r="AP152" s="18">
        <f t="shared" si="8"/>
        <v>484363.8</v>
      </c>
      <c r="AQ152" s="18">
        <f t="shared" si="8"/>
        <v>479970.37</v>
      </c>
      <c r="AR152" s="18">
        <f t="shared" si="8"/>
        <v>362278.48</v>
      </c>
      <c r="AS152" s="22">
        <v>-1.8700000000000001E-2</v>
      </c>
      <c r="AT152" s="22">
        <v>0.31869999999999998</v>
      </c>
      <c r="AU152" s="22">
        <v>-3.78E-2</v>
      </c>
      <c r="AV152" s="22">
        <v>0.31850000000000001</v>
      </c>
      <c r="AW152" s="22">
        <v>-0.22720000000000001</v>
      </c>
      <c r="AX152" s="22">
        <v>0.1135</v>
      </c>
      <c r="AY152" s="22">
        <v>0.43240000000000001</v>
      </c>
      <c r="AZ152" s="22">
        <v>-0.32090000000000002</v>
      </c>
      <c r="BA152" s="22">
        <v>5.4300000000000001E-2</v>
      </c>
      <c r="BB152" s="22">
        <v>0.54890000000000005</v>
      </c>
    </row>
    <row r="153" spans="2:54" x14ac:dyDescent="0.25">
      <c r="B153" s="6" t="s">
        <v>262</v>
      </c>
      <c r="C153" s="17" t="s">
        <v>263</v>
      </c>
      <c r="D153" s="8" t="s">
        <v>1</v>
      </c>
      <c r="E153" s="18" t="s">
        <v>312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9"/>
      <c r="Z153" s="19"/>
      <c r="AA153" s="19"/>
      <c r="AB153" s="19"/>
      <c r="AC153" s="19"/>
      <c r="AD153" s="18"/>
      <c r="AE153" s="18"/>
      <c r="AF153" s="18"/>
      <c r="AG153" s="18"/>
      <c r="AH153" s="18"/>
      <c r="AI153" s="20"/>
      <c r="AJ153" s="20"/>
      <c r="AK153" s="20"/>
      <c r="AL153" s="20"/>
      <c r="AM153" s="20"/>
      <c r="AN153" s="18"/>
      <c r="AO153" s="18"/>
      <c r="AP153" s="18"/>
      <c r="AQ153" s="18"/>
      <c r="AR153" s="18"/>
      <c r="AS153" s="23">
        <v>-4.7100000000000003E-2</v>
      </c>
      <c r="AT153" s="18"/>
      <c r="AU153" s="18"/>
      <c r="AV153" s="18"/>
      <c r="AW153" s="18"/>
      <c r="AX153" s="18"/>
      <c r="AY153" s="18"/>
      <c r="AZ153" s="18"/>
      <c r="BA153" s="18"/>
      <c r="BB153" s="18"/>
    </row>
    <row r="154" spans="2:54" x14ac:dyDescent="0.25">
      <c r="B154" s="6" t="s">
        <v>264</v>
      </c>
      <c r="C154" s="17" t="s">
        <v>265</v>
      </c>
      <c r="D154" s="8" t="s">
        <v>1</v>
      </c>
      <c r="E154" s="18" t="s">
        <v>312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9"/>
      <c r="Z154" s="19"/>
      <c r="AA154" s="19"/>
      <c r="AB154" s="19"/>
      <c r="AC154" s="19"/>
      <c r="AD154" s="18"/>
      <c r="AE154" s="18"/>
      <c r="AF154" s="18"/>
      <c r="AG154" s="18"/>
      <c r="AH154" s="18"/>
      <c r="AI154" s="20"/>
      <c r="AJ154" s="20"/>
      <c r="AK154" s="20"/>
      <c r="AL154" s="20"/>
      <c r="AM154" s="20"/>
      <c r="AN154" s="18"/>
      <c r="AO154" s="18"/>
      <c r="AP154" s="18"/>
      <c r="AQ154" s="18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</row>
    <row r="155" spans="2:54" x14ac:dyDescent="0.25">
      <c r="B155" s="6" t="s">
        <v>266</v>
      </c>
      <c r="C155" s="17" t="s">
        <v>267</v>
      </c>
      <c r="D155" s="8" t="s">
        <v>1</v>
      </c>
      <c r="E155" s="18" t="s">
        <v>312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9"/>
      <c r="Z155" s="19"/>
      <c r="AA155" s="19"/>
      <c r="AB155" s="19"/>
      <c r="AC155" s="19"/>
      <c r="AD155" s="18"/>
      <c r="AE155" s="18"/>
      <c r="AF155" s="18"/>
      <c r="AG155" s="18"/>
      <c r="AH155" s="18"/>
      <c r="AI155" s="20"/>
      <c r="AJ155" s="20"/>
      <c r="AK155" s="20"/>
      <c r="AL155" s="20"/>
      <c r="AM155" s="20"/>
      <c r="AN155" s="18"/>
      <c r="AO155" s="18"/>
      <c r="AP155" s="18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</row>
    <row r="156" spans="2:54" x14ac:dyDescent="0.25">
      <c r="B156" s="6" t="s">
        <v>268</v>
      </c>
      <c r="C156" s="17" t="s">
        <v>269</v>
      </c>
      <c r="D156" s="8" t="s">
        <v>1</v>
      </c>
      <c r="E156" s="18" t="s">
        <v>312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9"/>
      <c r="Z156" s="19"/>
      <c r="AA156" s="19"/>
      <c r="AB156" s="19"/>
      <c r="AC156" s="19"/>
      <c r="AD156" s="18"/>
      <c r="AE156" s="18"/>
      <c r="AF156" s="18"/>
      <c r="AG156" s="18"/>
      <c r="AH156" s="18"/>
      <c r="AI156" s="20"/>
      <c r="AJ156" s="20"/>
      <c r="AK156" s="20"/>
      <c r="AL156" s="20"/>
      <c r="AM156" s="20"/>
      <c r="AN156" s="18"/>
      <c r="AO156" s="18"/>
      <c r="AP156" s="18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</row>
    <row r="157" spans="2:54" x14ac:dyDescent="0.25">
      <c r="B157" s="6" t="s">
        <v>270</v>
      </c>
      <c r="C157" s="17" t="s">
        <v>271</v>
      </c>
      <c r="D157" s="8" t="s">
        <v>1</v>
      </c>
      <c r="E157" s="18" t="s">
        <v>312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9"/>
      <c r="Z157" s="19"/>
      <c r="AA157" s="19"/>
      <c r="AB157" s="19"/>
      <c r="AC157" s="19"/>
      <c r="AD157" s="18"/>
      <c r="AE157" s="18"/>
      <c r="AF157" s="18"/>
      <c r="AG157" s="18"/>
      <c r="AH157" s="18"/>
      <c r="AI157" s="20"/>
      <c r="AJ157" s="20"/>
      <c r="AK157" s="20"/>
      <c r="AL157" s="20"/>
      <c r="AM157" s="20"/>
      <c r="AN157" s="18"/>
      <c r="AO157" s="18"/>
      <c r="AP157" s="18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</row>
    <row r="158" spans="2:54" x14ac:dyDescent="0.25">
      <c r="B158" s="6" t="s">
        <v>272</v>
      </c>
      <c r="C158" s="17" t="s">
        <v>273</v>
      </c>
      <c r="D158" s="12" t="s">
        <v>294</v>
      </c>
      <c r="E158" s="18">
        <v>1294828</v>
      </c>
      <c r="F158" s="18">
        <v>1266776</v>
      </c>
      <c r="G158" s="18">
        <v>1283578</v>
      </c>
      <c r="H158" s="18">
        <v>1263133</v>
      </c>
      <c r="I158" s="18">
        <v>1252853</v>
      </c>
      <c r="J158" s="18">
        <v>586683</v>
      </c>
      <c r="K158" s="18">
        <v>588552</v>
      </c>
      <c r="L158" s="18">
        <v>632615</v>
      </c>
      <c r="M158" s="18">
        <v>633511</v>
      </c>
      <c r="N158" s="18">
        <v>643479</v>
      </c>
      <c r="O158" s="18">
        <v>146108</v>
      </c>
      <c r="P158" s="18">
        <v>168502</v>
      </c>
      <c r="Q158" s="18">
        <v>203341</v>
      </c>
      <c r="R158" s="18">
        <v>198767</v>
      </c>
      <c r="S158" s="18">
        <v>201366</v>
      </c>
      <c r="T158" s="18">
        <v>6122957</v>
      </c>
      <c r="U158" s="18">
        <v>5839100</v>
      </c>
      <c r="V158" s="18">
        <v>5747077</v>
      </c>
      <c r="W158" s="18">
        <v>5616612</v>
      </c>
      <c r="X158" s="18">
        <v>5579012</v>
      </c>
      <c r="Y158" s="19">
        <f t="shared" si="7"/>
        <v>2.3862326650342311E-2</v>
      </c>
      <c r="Z158" s="19">
        <f t="shared" si="7"/>
        <v>2.8857529413779521E-2</v>
      </c>
      <c r="AA158" s="19">
        <f t="shared" si="7"/>
        <v>3.5381638352853108E-2</v>
      </c>
      <c r="AB158" s="19">
        <f t="shared" si="7"/>
        <v>3.5389127822965161E-2</v>
      </c>
      <c r="AC158" s="19">
        <f t="shared" si="6"/>
        <v>3.6093487520729474E-2</v>
      </c>
      <c r="AD158" s="18">
        <v>1000000</v>
      </c>
      <c r="AE158" s="18">
        <v>1000000</v>
      </c>
      <c r="AF158" s="18">
        <v>1000000</v>
      </c>
      <c r="AG158" s="18">
        <v>1000000</v>
      </c>
      <c r="AH158" s="18">
        <v>1000000</v>
      </c>
      <c r="AI158" s="20">
        <v>3.29</v>
      </c>
      <c r="AJ158" s="20">
        <v>2.54</v>
      </c>
      <c r="AK158" s="20">
        <v>2.68</v>
      </c>
      <c r="AL158" s="20">
        <v>2.68</v>
      </c>
      <c r="AM158" s="20">
        <v>2.54</v>
      </c>
      <c r="AN158" s="18">
        <f t="shared" si="8"/>
        <v>3290000</v>
      </c>
      <c r="AO158" s="18">
        <f t="shared" si="8"/>
        <v>2540000</v>
      </c>
      <c r="AP158" s="18">
        <f t="shared" si="8"/>
        <v>2680000</v>
      </c>
      <c r="AQ158" s="18">
        <f t="shared" si="8"/>
        <v>2680000</v>
      </c>
      <c r="AR158" s="18">
        <f t="shared" si="8"/>
        <v>2540000</v>
      </c>
      <c r="AS158" s="22">
        <v>0.22309999999999999</v>
      </c>
      <c r="AT158" s="22">
        <v>0.15210000000000001</v>
      </c>
      <c r="AU158" s="22">
        <v>-2.8E-3</v>
      </c>
      <c r="AV158" s="22">
        <v>0.1615</v>
      </c>
      <c r="AW158" s="22">
        <v>0.13669999999999999</v>
      </c>
      <c r="AX158" s="22">
        <v>0.21729999999999999</v>
      </c>
      <c r="AY158" s="22">
        <v>7.3300000000000004E-2</v>
      </c>
      <c r="AZ158" s="22">
        <v>-2.35E-2</v>
      </c>
      <c r="BA158" s="22">
        <v>-8.4599999999999995E-2</v>
      </c>
      <c r="BB158" s="22">
        <v>9.9000000000000008E-3</v>
      </c>
    </row>
    <row r="159" spans="2:54" x14ac:dyDescent="0.25">
      <c r="B159" s="6" t="s">
        <v>274</v>
      </c>
      <c r="C159" s="17" t="s">
        <v>275</v>
      </c>
      <c r="D159" s="13" t="s">
        <v>7</v>
      </c>
      <c r="E159" s="18">
        <v>56283</v>
      </c>
      <c r="F159" s="18"/>
      <c r="G159" s="18"/>
      <c r="H159" s="18"/>
      <c r="I159" s="18"/>
      <c r="J159" s="18">
        <v>7688</v>
      </c>
      <c r="K159" s="18"/>
      <c r="L159" s="18"/>
      <c r="M159" s="18"/>
      <c r="N159" s="18"/>
      <c r="O159" s="18">
        <v>3737</v>
      </c>
      <c r="P159" s="18"/>
      <c r="Q159" s="18"/>
      <c r="R159" s="18"/>
      <c r="S159" s="18"/>
      <c r="T159" s="18">
        <v>94983</v>
      </c>
      <c r="U159" s="18"/>
      <c r="V159" s="18"/>
      <c r="W159" s="18"/>
      <c r="X159" s="18"/>
      <c r="Y159" s="19">
        <f t="shared" si="7"/>
        <v>3.9343882589516016E-2</v>
      </c>
      <c r="Z159" s="19"/>
      <c r="AA159" s="19"/>
      <c r="AB159" s="19"/>
      <c r="AC159" s="19"/>
      <c r="AD159" s="18">
        <v>79973</v>
      </c>
      <c r="AE159" s="18"/>
      <c r="AF159" s="18"/>
      <c r="AG159" s="18"/>
      <c r="AH159" s="18"/>
      <c r="AI159" s="20"/>
      <c r="AJ159" s="20"/>
      <c r="AK159" s="20"/>
      <c r="AL159" s="20"/>
      <c r="AM159" s="20"/>
      <c r="AN159" s="18"/>
      <c r="AO159" s="18"/>
      <c r="AP159" s="18"/>
      <c r="AQ159" s="18"/>
      <c r="AR159" s="18"/>
      <c r="AS159" s="22">
        <v>0.3579</v>
      </c>
      <c r="AT159" s="22">
        <v>0.61699999999999999</v>
      </c>
      <c r="AU159" s="18"/>
      <c r="AV159" s="18"/>
      <c r="AW159" s="18"/>
      <c r="AX159" s="18"/>
      <c r="AY159" s="18"/>
      <c r="AZ159" s="18"/>
      <c r="BA159" s="18"/>
      <c r="BB159" s="18"/>
    </row>
    <row r="160" spans="2:54" x14ac:dyDescent="0.25">
      <c r="B160" s="6" t="s">
        <v>276</v>
      </c>
      <c r="C160" s="17" t="s">
        <v>277</v>
      </c>
      <c r="D160" s="5" t="s">
        <v>2</v>
      </c>
      <c r="E160" s="18">
        <v>149565</v>
      </c>
      <c r="F160" s="18">
        <v>81830</v>
      </c>
      <c r="G160" s="18">
        <v>81991</v>
      </c>
      <c r="H160" s="18">
        <v>56823</v>
      </c>
      <c r="I160" s="18">
        <v>46537</v>
      </c>
      <c r="J160" s="18">
        <v>124999</v>
      </c>
      <c r="K160" s="18">
        <v>60386</v>
      </c>
      <c r="L160" s="18">
        <v>62694</v>
      </c>
      <c r="M160" s="18">
        <v>24554</v>
      </c>
      <c r="N160" s="18">
        <v>25237</v>
      </c>
      <c r="O160" s="18">
        <v>96506</v>
      </c>
      <c r="P160" s="18">
        <v>37433</v>
      </c>
      <c r="Q160" s="18">
        <v>34721</v>
      </c>
      <c r="R160" s="18">
        <v>8977</v>
      </c>
      <c r="S160" s="18">
        <v>7380</v>
      </c>
      <c r="T160" s="18">
        <v>784565</v>
      </c>
      <c r="U160" s="18">
        <v>615968</v>
      </c>
      <c r="V160" s="18">
        <v>629476</v>
      </c>
      <c r="W160" s="18">
        <v>580790</v>
      </c>
      <c r="X160" s="18">
        <v>533433</v>
      </c>
      <c r="Y160" s="19">
        <f t="shared" si="7"/>
        <v>0.12300574203539541</v>
      </c>
      <c r="Z160" s="19">
        <f t="shared" si="7"/>
        <v>6.0771014078653436E-2</v>
      </c>
      <c r="AA160" s="19">
        <f t="shared" si="7"/>
        <v>5.5158576339685704E-2</v>
      </c>
      <c r="AB160" s="19">
        <f t="shared" si="7"/>
        <v>1.5456533342516229E-2</v>
      </c>
      <c r="AC160" s="19">
        <f t="shared" si="6"/>
        <v>1.3834914600334062E-2</v>
      </c>
      <c r="AD160" s="18">
        <v>339851</v>
      </c>
      <c r="AE160" s="18">
        <v>307039</v>
      </c>
      <c r="AF160" s="18">
        <v>293345</v>
      </c>
      <c r="AG160" s="18">
        <v>290006</v>
      </c>
      <c r="AH160" s="18">
        <v>143300</v>
      </c>
      <c r="AI160" s="20">
        <v>1.64</v>
      </c>
      <c r="AJ160" s="20">
        <v>1.35</v>
      </c>
      <c r="AK160" s="20">
        <v>1.38</v>
      </c>
      <c r="AL160" s="20">
        <v>1.21</v>
      </c>
      <c r="AM160" s="20">
        <v>1.18</v>
      </c>
      <c r="AN160" s="18">
        <f t="shared" si="8"/>
        <v>557355.64</v>
      </c>
      <c r="AO160" s="18">
        <f t="shared" si="8"/>
        <v>414502.65</v>
      </c>
      <c r="AP160" s="18">
        <f t="shared" si="8"/>
        <v>404816.1</v>
      </c>
      <c r="AQ160" s="18">
        <f t="shared" si="8"/>
        <v>350907.26</v>
      </c>
      <c r="AR160" s="18">
        <f t="shared" si="8"/>
        <v>169094</v>
      </c>
      <c r="AS160" s="22">
        <v>0.13220000000000001</v>
      </c>
      <c r="AT160" s="22">
        <v>0.29830000000000001</v>
      </c>
      <c r="AU160" s="22">
        <v>8.5400000000000004E-2</v>
      </c>
      <c r="AV160" s="22">
        <v>0.2195</v>
      </c>
      <c r="AW160" s="22">
        <v>0.1129</v>
      </c>
      <c r="AX160" s="22">
        <v>1.6299999999999999E-2</v>
      </c>
      <c r="AY160" s="22">
        <v>0.18160000000000001</v>
      </c>
      <c r="AZ160" s="22">
        <v>4.5999999999999999E-3</v>
      </c>
      <c r="BA160" s="22">
        <v>-0.13900000000000001</v>
      </c>
      <c r="BB160" s="22">
        <v>0.29930000000000001</v>
      </c>
    </row>
    <row r="161" spans="2:54" x14ac:dyDescent="0.25">
      <c r="B161" s="6" t="s">
        <v>278</v>
      </c>
      <c r="C161" s="17" t="s">
        <v>279</v>
      </c>
      <c r="D161" s="12" t="s">
        <v>294</v>
      </c>
      <c r="E161" s="18">
        <v>46667</v>
      </c>
      <c r="F161" s="18">
        <v>30513</v>
      </c>
      <c r="G161" s="18">
        <v>59761</v>
      </c>
      <c r="H161" s="18">
        <v>544</v>
      </c>
      <c r="I161" s="18">
        <v>872</v>
      </c>
      <c r="J161" s="18">
        <v>7384</v>
      </c>
      <c r="K161" s="18">
        <v>6258</v>
      </c>
      <c r="L161" s="18">
        <v>1147</v>
      </c>
      <c r="M161" s="18">
        <v>-1829</v>
      </c>
      <c r="N161" s="18">
        <v>264</v>
      </c>
      <c r="O161" s="18">
        <v>3336</v>
      </c>
      <c r="P161" s="18">
        <v>4353</v>
      </c>
      <c r="Q161" s="18">
        <v>-847</v>
      </c>
      <c r="R161" s="18">
        <v>-1830</v>
      </c>
      <c r="S161" s="18">
        <v>259</v>
      </c>
      <c r="T161" s="18">
        <v>56413</v>
      </c>
      <c r="U161" s="18">
        <v>10572</v>
      </c>
      <c r="V161" s="18">
        <v>4239</v>
      </c>
      <c r="W161" s="18">
        <v>720</v>
      </c>
      <c r="X161" s="18">
        <v>19458</v>
      </c>
      <c r="Y161" s="19">
        <f t="shared" si="7"/>
        <v>5.9135305691950434E-2</v>
      </c>
      <c r="Z161" s="19">
        <f t="shared" si="7"/>
        <v>0.41174801362088537</v>
      </c>
      <c r="AA161" s="19">
        <f t="shared" si="7"/>
        <v>-0.19981127624439726</v>
      </c>
      <c r="AB161" s="19">
        <f t="shared" si="7"/>
        <v>-2.5416666666666665</v>
      </c>
      <c r="AC161" s="19">
        <f t="shared" si="6"/>
        <v>1.3310720526261692E-2</v>
      </c>
      <c r="AD161" s="18">
        <v>37342</v>
      </c>
      <c r="AE161" s="18">
        <v>36908</v>
      </c>
      <c r="AF161" s="18">
        <v>57302</v>
      </c>
      <c r="AG161" s="18">
        <v>20882</v>
      </c>
      <c r="AH161" s="18">
        <v>20571</v>
      </c>
      <c r="AI161" s="20">
        <v>0.68</v>
      </c>
      <c r="AJ161" s="20">
        <v>1.05</v>
      </c>
      <c r="AK161" s="20">
        <v>1.32</v>
      </c>
      <c r="AL161" s="20">
        <v>3.1E-2</v>
      </c>
      <c r="AM161" s="20">
        <v>0.82</v>
      </c>
      <c r="AN161" s="18">
        <f t="shared" si="8"/>
        <v>25392.560000000001</v>
      </c>
      <c r="AO161" s="18">
        <f t="shared" si="8"/>
        <v>38753.4</v>
      </c>
      <c r="AP161" s="18">
        <f t="shared" si="8"/>
        <v>75638.64</v>
      </c>
      <c r="AQ161" s="18">
        <f t="shared" si="8"/>
        <v>647.34199999999998</v>
      </c>
      <c r="AR161" s="18">
        <f t="shared" si="8"/>
        <v>16868.219999999998</v>
      </c>
      <c r="AS161" s="22">
        <v>-0.55649999999999999</v>
      </c>
      <c r="AT161" s="22">
        <v>-4.7600000000000003E-2</v>
      </c>
      <c r="AU161" s="22">
        <v>-0.44</v>
      </c>
      <c r="AV161" s="22">
        <v>0.01</v>
      </c>
      <c r="AW161" s="22">
        <v>0.02</v>
      </c>
      <c r="AX161" s="22">
        <v>-6.0999999999999999E-2</v>
      </c>
      <c r="AY161" s="22">
        <v>5.4800000000000001E-2</v>
      </c>
      <c r="AZ161" s="22">
        <v>-0.2472</v>
      </c>
      <c r="BA161" s="22">
        <v>8.7499999999999994E-2</v>
      </c>
      <c r="BB161" s="22">
        <v>0.33179999999999998</v>
      </c>
    </row>
    <row r="162" spans="2:54" x14ac:dyDescent="0.25">
      <c r="B162" s="6" t="s">
        <v>280</v>
      </c>
      <c r="C162" s="17" t="s">
        <v>324</v>
      </c>
      <c r="D162" s="10" t="s">
        <v>4</v>
      </c>
      <c r="E162" s="18">
        <v>2036643000</v>
      </c>
      <c r="F162" s="18">
        <v>1774975000</v>
      </c>
      <c r="G162" s="18">
        <v>1653741000</v>
      </c>
      <c r="H162" s="18">
        <v>1504552000</v>
      </c>
      <c r="I162" s="18">
        <v>1467789000</v>
      </c>
      <c r="J162" s="18">
        <v>11587000</v>
      </c>
      <c r="K162" s="18">
        <v>10769000</v>
      </c>
      <c r="L162" s="18">
        <v>9712000</v>
      </c>
      <c r="M162" s="18">
        <v>9235000</v>
      </c>
      <c r="N162" s="18">
        <v>8752000</v>
      </c>
      <c r="O162" s="18">
        <v>7581000</v>
      </c>
      <c r="P162" s="18">
        <v>7328000</v>
      </c>
      <c r="Q162" s="18">
        <v>5993000</v>
      </c>
      <c r="R162" s="18">
        <v>6802000</v>
      </c>
      <c r="S162" s="18">
        <v>6247000</v>
      </c>
      <c r="T162" s="18">
        <v>770741000</v>
      </c>
      <c r="U162" s="18">
        <v>696603000</v>
      </c>
      <c r="V162" s="18">
        <v>674965000</v>
      </c>
      <c r="W162" s="18">
        <v>670228000</v>
      </c>
      <c r="X162" s="18">
        <v>618277000</v>
      </c>
      <c r="Y162" s="19">
        <f t="shared" si="7"/>
        <v>9.8359890027908212E-3</v>
      </c>
      <c r="Z162" s="19">
        <f t="shared" si="7"/>
        <v>1.051962164963401E-2</v>
      </c>
      <c r="AA162" s="19">
        <f t="shared" si="7"/>
        <v>8.878978910017557E-3</v>
      </c>
      <c r="AB162" s="19">
        <f t="shared" si="7"/>
        <v>1.0148785189517597E-2</v>
      </c>
      <c r="AC162" s="19">
        <f t="shared" si="6"/>
        <v>1.0103885475280497E-2</v>
      </c>
      <c r="AD162" s="18">
        <v>3109048</v>
      </c>
      <c r="AE162" s="18">
        <v>3080193</v>
      </c>
      <c r="AF162" s="18">
        <v>3080193</v>
      </c>
      <c r="AG162" s="18">
        <v>3030226</v>
      </c>
      <c r="AH162" s="18">
        <v>2989208</v>
      </c>
      <c r="AI162" s="20">
        <v>32.520000000000003</v>
      </c>
      <c r="AJ162" s="20">
        <v>35.71</v>
      </c>
      <c r="AK162" s="20">
        <v>36.93</v>
      </c>
      <c r="AL162" s="20">
        <v>31.18</v>
      </c>
      <c r="AM162" s="20">
        <v>25.65</v>
      </c>
      <c r="AN162" s="18">
        <f t="shared" si="8"/>
        <v>101106240.96000001</v>
      </c>
      <c r="AO162" s="18">
        <f t="shared" si="8"/>
        <v>109993692.03</v>
      </c>
      <c r="AP162" s="18">
        <f t="shared" si="8"/>
        <v>113751527.48999999</v>
      </c>
      <c r="AQ162" s="18">
        <f t="shared" si="8"/>
        <v>94482446.679999992</v>
      </c>
      <c r="AR162" s="18">
        <f t="shared" si="8"/>
        <v>76673185.200000003</v>
      </c>
      <c r="AS162" s="22">
        <v>-1.0800000000000001E-2</v>
      </c>
      <c r="AT162" s="22">
        <v>4.3299999999999998E-2</v>
      </c>
      <c r="AU162" s="22">
        <v>0.12809999999999999</v>
      </c>
      <c r="AV162" s="22">
        <v>0.33650000000000002</v>
      </c>
      <c r="AW162" s="22">
        <v>-4.1099999999999998E-2</v>
      </c>
      <c r="AX162" s="22">
        <v>-4.5999999999999999E-3</v>
      </c>
      <c r="AY162" s="22">
        <v>0.63739999999999997</v>
      </c>
      <c r="AZ162" s="22">
        <v>-0.33119999999999999</v>
      </c>
      <c r="BA162" s="22">
        <v>0.25080000000000002</v>
      </c>
      <c r="BB162" s="22">
        <v>0.16669999999999999</v>
      </c>
    </row>
    <row r="163" spans="2:54" x14ac:dyDescent="0.25">
      <c r="B163" s="6" t="s">
        <v>281</v>
      </c>
      <c r="C163" s="17" t="s">
        <v>282</v>
      </c>
      <c r="D163" s="15" t="s">
        <v>293</v>
      </c>
      <c r="E163" s="18">
        <v>19109</v>
      </c>
      <c r="F163" s="18">
        <v>27957</v>
      </c>
      <c r="G163" s="18">
        <v>36067</v>
      </c>
      <c r="H163" s="18">
        <v>35258</v>
      </c>
      <c r="I163" s="18">
        <v>28204</v>
      </c>
      <c r="J163" s="18">
        <v>-3468</v>
      </c>
      <c r="K163" s="18">
        <v>-3221</v>
      </c>
      <c r="L163" s="18">
        <v>-5343</v>
      </c>
      <c r="M163" s="18">
        <v>-12836</v>
      </c>
      <c r="N163" s="18">
        <v>-13051</v>
      </c>
      <c r="O163" s="18">
        <v>-4474</v>
      </c>
      <c r="P163" s="18">
        <v>-3768</v>
      </c>
      <c r="Q163" s="18">
        <v>-6333</v>
      </c>
      <c r="R163" s="18">
        <v>-14472</v>
      </c>
      <c r="S163" s="18">
        <v>-14847</v>
      </c>
      <c r="T163" s="18">
        <v>15091</v>
      </c>
      <c r="U163" s="18">
        <v>16873</v>
      </c>
      <c r="V163" s="18">
        <v>16687</v>
      </c>
      <c r="W163" s="18">
        <v>26529</v>
      </c>
      <c r="X163" s="18">
        <v>31513</v>
      </c>
      <c r="Y163" s="19">
        <f t="shared" si="7"/>
        <v>-0.29646809356570142</v>
      </c>
      <c r="Z163" s="19">
        <f t="shared" si="7"/>
        <v>-0.2233153558940319</v>
      </c>
      <c r="AA163" s="19">
        <f t="shared" si="7"/>
        <v>-0.37951698927308686</v>
      </c>
      <c r="AB163" s="19">
        <f t="shared" si="7"/>
        <v>-0.54551622752459572</v>
      </c>
      <c r="AC163" s="19">
        <f t="shared" si="6"/>
        <v>-0.47113889505918194</v>
      </c>
      <c r="AD163" s="18">
        <v>126373</v>
      </c>
      <c r="AE163" s="18">
        <v>126059</v>
      </c>
      <c r="AF163" s="18">
        <v>80766</v>
      </c>
      <c r="AG163" s="18">
        <v>67366</v>
      </c>
      <c r="AH163" s="18">
        <v>673664</v>
      </c>
      <c r="AI163" s="20">
        <v>0.85</v>
      </c>
      <c r="AJ163" s="20">
        <v>0.24</v>
      </c>
      <c r="AK163" s="20">
        <v>0.16</v>
      </c>
      <c r="AL163" s="20">
        <v>0.24</v>
      </c>
      <c r="AM163" s="20">
        <v>0.16</v>
      </c>
      <c r="AN163" s="18">
        <f t="shared" si="8"/>
        <v>107417.05</v>
      </c>
      <c r="AO163" s="18">
        <f t="shared" si="8"/>
        <v>30254.16</v>
      </c>
      <c r="AP163" s="18">
        <f t="shared" si="8"/>
        <v>12922.56</v>
      </c>
      <c r="AQ163" s="18">
        <f t="shared" si="8"/>
        <v>16167.84</v>
      </c>
      <c r="AR163" s="18">
        <f t="shared" si="8"/>
        <v>107786.24000000001</v>
      </c>
      <c r="AS163" s="22">
        <v>-0.13719999999999999</v>
      </c>
      <c r="AT163" s="22">
        <v>-0.70830000000000004</v>
      </c>
      <c r="AU163" s="22">
        <v>0.5</v>
      </c>
      <c r="AV163" s="22">
        <v>-0.23810000000000001</v>
      </c>
      <c r="AW163" s="22">
        <v>-0.44740000000000002</v>
      </c>
      <c r="AX163" s="22">
        <v>-0.68289999999999995</v>
      </c>
      <c r="AY163" s="22">
        <v>-0.59250000000000003</v>
      </c>
      <c r="AZ163" s="22">
        <v>-0.57140000000000002</v>
      </c>
      <c r="BA163" s="22">
        <v>0.30640000000000001</v>
      </c>
      <c r="BB163" s="22">
        <v>0.30559999999999998</v>
      </c>
    </row>
    <row r="164" spans="2:54" x14ac:dyDescent="0.25">
      <c r="B164" s="6" t="s">
        <v>283</v>
      </c>
      <c r="C164" s="17" t="s">
        <v>284</v>
      </c>
      <c r="D164" s="12" t="s">
        <v>294</v>
      </c>
      <c r="E164" s="18">
        <v>2792641</v>
      </c>
      <c r="F164" s="18">
        <v>2685763</v>
      </c>
      <c r="G164" s="18">
        <v>2331100</v>
      </c>
      <c r="H164" s="18">
        <v>1760746</v>
      </c>
      <c r="I164" s="18">
        <v>1679501</v>
      </c>
      <c r="J164" s="18">
        <v>146123</v>
      </c>
      <c r="K164" s="18">
        <v>169976</v>
      </c>
      <c r="L164" s="18">
        <v>234166</v>
      </c>
      <c r="M164" s="18">
        <v>167279</v>
      </c>
      <c r="N164" s="18">
        <v>159147</v>
      </c>
      <c r="O164" s="18">
        <v>52433</v>
      </c>
      <c r="P164" s="18">
        <v>77750</v>
      </c>
      <c r="Q164" s="18">
        <v>144748</v>
      </c>
      <c r="R164" s="18">
        <v>89848</v>
      </c>
      <c r="S164" s="18">
        <v>77829</v>
      </c>
      <c r="T164" s="18">
        <v>1198798</v>
      </c>
      <c r="U164" s="18">
        <v>1131680</v>
      </c>
      <c r="V164" s="18">
        <v>995738</v>
      </c>
      <c r="W164" s="18">
        <v>734054</v>
      </c>
      <c r="X164" s="18">
        <v>640123</v>
      </c>
      <c r="Y164" s="19">
        <f t="shared" si="7"/>
        <v>4.3737977540836741E-2</v>
      </c>
      <c r="Z164" s="19">
        <f t="shared" si="7"/>
        <v>6.8703166972995902E-2</v>
      </c>
      <c r="AA164" s="19">
        <f t="shared" si="7"/>
        <v>0.14536755652591343</v>
      </c>
      <c r="AB164" s="19">
        <f t="shared" si="7"/>
        <v>0.12239971446242374</v>
      </c>
      <c r="AC164" s="19">
        <f t="shared" si="6"/>
        <v>0.12158444548938251</v>
      </c>
      <c r="AD164" s="18">
        <v>346843</v>
      </c>
      <c r="AE164" s="18">
        <v>311196</v>
      </c>
      <c r="AF164" s="18">
        <v>311196</v>
      </c>
      <c r="AG164" s="18">
        <v>311196</v>
      </c>
      <c r="AH164" s="18">
        <v>311196</v>
      </c>
      <c r="AI164" s="20">
        <v>2.6</v>
      </c>
      <c r="AJ164" s="20">
        <v>3.1</v>
      </c>
      <c r="AK164" s="20">
        <v>3.77</v>
      </c>
      <c r="AL164" s="20">
        <v>2.8</v>
      </c>
      <c r="AM164" s="20">
        <v>3.43</v>
      </c>
      <c r="AN164" s="18">
        <f t="shared" si="8"/>
        <v>901791.8</v>
      </c>
      <c r="AO164" s="18">
        <f t="shared" si="8"/>
        <v>964707.6</v>
      </c>
      <c r="AP164" s="18">
        <f t="shared" si="8"/>
        <v>1173208.92</v>
      </c>
      <c r="AQ164" s="18">
        <f t="shared" si="8"/>
        <v>871348.79999999993</v>
      </c>
      <c r="AR164" s="18">
        <f t="shared" si="8"/>
        <v>1067402.28</v>
      </c>
      <c r="AS164" s="22">
        <v>-0.11219999999999999</v>
      </c>
      <c r="AT164" s="22">
        <v>-0.11609999999999999</v>
      </c>
      <c r="AU164" s="22">
        <v>0.3236</v>
      </c>
      <c r="AV164" s="22">
        <v>6.8500000000000005E-2</v>
      </c>
      <c r="AW164" s="22">
        <v>-8.6199999999999999E-2</v>
      </c>
      <c r="AX164" s="22">
        <v>-0.1014</v>
      </c>
      <c r="AY164" s="22">
        <v>0.29449999999999998</v>
      </c>
      <c r="AZ164" s="22">
        <v>-0.35709999999999997</v>
      </c>
      <c r="BA164" s="22">
        <v>-0.1368</v>
      </c>
      <c r="BB164" s="22">
        <v>1.1008</v>
      </c>
    </row>
    <row r="165" spans="2:54" x14ac:dyDescent="0.25">
      <c r="B165" s="6" t="s">
        <v>285</v>
      </c>
      <c r="C165" s="17" t="s">
        <v>286</v>
      </c>
      <c r="D165" s="13" t="s">
        <v>7</v>
      </c>
      <c r="E165" s="18">
        <v>27374</v>
      </c>
      <c r="F165" s="18">
        <v>17391</v>
      </c>
      <c r="G165" s="18"/>
      <c r="H165" s="18"/>
      <c r="I165" s="18"/>
      <c r="J165" s="18">
        <v>-11338</v>
      </c>
      <c r="K165" s="18">
        <v>-5046</v>
      </c>
      <c r="L165" s="18"/>
      <c r="M165" s="18"/>
      <c r="N165" s="18"/>
      <c r="O165" s="18">
        <v>-22250</v>
      </c>
      <c r="P165" s="18">
        <v>-10138</v>
      </c>
      <c r="Q165" s="18"/>
      <c r="R165" s="18"/>
      <c r="S165" s="18"/>
      <c r="T165" s="18">
        <v>78634</v>
      </c>
      <c r="U165" s="18">
        <v>63671</v>
      </c>
      <c r="V165" s="18"/>
      <c r="W165" s="18"/>
      <c r="X165" s="18"/>
      <c r="Y165" s="19">
        <f t="shared" si="7"/>
        <v>-0.28295648192893658</v>
      </c>
      <c r="Z165" s="19">
        <f t="shared" si="7"/>
        <v>-0.15922476480658385</v>
      </c>
      <c r="AA165" s="19"/>
      <c r="AB165" s="19"/>
      <c r="AC165" s="19"/>
      <c r="AD165" s="18">
        <v>115827</v>
      </c>
      <c r="AE165" s="18">
        <v>102567</v>
      </c>
      <c r="AF165" s="18"/>
      <c r="AG165" s="18"/>
      <c r="AH165" s="18"/>
      <c r="AI165" s="20"/>
      <c r="AJ165" s="20"/>
      <c r="AK165" s="20"/>
      <c r="AL165" s="20"/>
      <c r="AM165" s="20"/>
      <c r="AN165" s="18"/>
      <c r="AO165" s="18"/>
      <c r="AP165" s="18"/>
      <c r="AQ165" s="18"/>
      <c r="AR165" s="18"/>
      <c r="AS165" s="22">
        <v>-0.36409999999999998</v>
      </c>
      <c r="AT165" s="22">
        <v>0.68100000000000005</v>
      </c>
      <c r="AU165" s="22">
        <v>8.6999999999999994E-3</v>
      </c>
      <c r="AV165" s="18"/>
      <c r="AW165" s="18"/>
      <c r="AX165" s="18"/>
      <c r="AY165" s="18"/>
      <c r="AZ165" s="18"/>
      <c r="BA165" s="18"/>
      <c r="BB165" s="18"/>
    </row>
    <row r="166" spans="2:54" x14ac:dyDescent="0.25">
      <c r="B166" s="6" t="s">
        <v>287</v>
      </c>
      <c r="C166" s="17" t="s">
        <v>288</v>
      </c>
      <c r="D166" s="13" t="s">
        <v>7</v>
      </c>
      <c r="E166" s="18">
        <v>136957</v>
      </c>
      <c r="F166" s="18">
        <v>76536</v>
      </c>
      <c r="G166" s="18">
        <v>41820</v>
      </c>
      <c r="H166" s="18">
        <v>20599</v>
      </c>
      <c r="I166" s="18">
        <v>10596</v>
      </c>
      <c r="J166" s="18">
        <v>-49441</v>
      </c>
      <c r="K166" s="18">
        <v>-24980</v>
      </c>
      <c r="L166" s="18">
        <v>-9600</v>
      </c>
      <c r="M166" s="18">
        <v>-5900</v>
      </c>
      <c r="N166" s="18">
        <v>-6308</v>
      </c>
      <c r="O166" s="18">
        <v>-69534</v>
      </c>
      <c r="P166" s="18">
        <v>-35546</v>
      </c>
      <c r="Q166" s="18">
        <v>-14443</v>
      </c>
      <c r="R166" s="18">
        <v>-7904</v>
      </c>
      <c r="S166" s="18">
        <v>-7487</v>
      </c>
      <c r="T166" s="18">
        <v>378398</v>
      </c>
      <c r="U166" s="18">
        <v>271801</v>
      </c>
      <c r="V166" s="18">
        <v>110422</v>
      </c>
      <c r="W166" s="18">
        <v>57773</v>
      </c>
      <c r="X166" s="18">
        <v>24347</v>
      </c>
      <c r="Y166" s="19">
        <f t="shared" si="7"/>
        <v>-0.1837588993599332</v>
      </c>
      <c r="Z166" s="19">
        <f t="shared" si="7"/>
        <v>-0.13077950412250139</v>
      </c>
      <c r="AA166" s="19">
        <f t="shared" si="7"/>
        <v>-0.13079821050153048</v>
      </c>
      <c r="AB166" s="19">
        <f t="shared" si="7"/>
        <v>-0.1368113132432105</v>
      </c>
      <c r="AC166" s="19">
        <f t="shared" si="6"/>
        <v>-0.30751221916457877</v>
      </c>
      <c r="AD166" s="18">
        <v>127610</v>
      </c>
      <c r="AE166" s="18">
        <v>117219</v>
      </c>
      <c r="AF166" s="18">
        <v>106782</v>
      </c>
      <c r="AG166" s="18">
        <v>91012</v>
      </c>
      <c r="AH166" s="18">
        <v>87631</v>
      </c>
      <c r="AI166" s="20">
        <v>24.1</v>
      </c>
      <c r="AJ166" s="20">
        <v>39.35</v>
      </c>
      <c r="AK166" s="20">
        <v>11.02</v>
      </c>
      <c r="AL166" s="20">
        <v>4.0199999999999996</v>
      </c>
      <c r="AM166" s="20">
        <v>0.06</v>
      </c>
      <c r="AN166" s="18">
        <f t="shared" si="8"/>
        <v>3075401</v>
      </c>
      <c r="AO166" s="18">
        <f t="shared" si="8"/>
        <v>4612567.6500000004</v>
      </c>
      <c r="AP166" s="18">
        <f t="shared" si="8"/>
        <v>1176737.6399999999</v>
      </c>
      <c r="AQ166" s="18">
        <f t="shared" si="8"/>
        <v>365868.23999999993</v>
      </c>
      <c r="AR166" s="18">
        <f t="shared" si="8"/>
        <v>5257.86</v>
      </c>
      <c r="AS166" s="22">
        <v>-1.2999999999999999E-2</v>
      </c>
      <c r="AT166" s="22">
        <v>-0.5</v>
      </c>
      <c r="AU166" s="22">
        <v>3.25</v>
      </c>
      <c r="AV166" s="22">
        <v>1.7536</v>
      </c>
      <c r="AW166" s="22">
        <v>-0.08</v>
      </c>
      <c r="AX166" s="22">
        <v>0.85189999999999999</v>
      </c>
      <c r="AY166" s="22">
        <v>0.90590000000000004</v>
      </c>
      <c r="AZ166" s="22">
        <v>0.1333</v>
      </c>
      <c r="BA166" s="22">
        <v>-0.25</v>
      </c>
      <c r="BB166" s="18"/>
    </row>
    <row r="167" spans="2:54" x14ac:dyDescent="0.25">
      <c r="B167" s="6" t="s">
        <v>289</v>
      </c>
      <c r="C167" s="17" t="s">
        <v>290</v>
      </c>
      <c r="D167" s="12" t="s">
        <v>294</v>
      </c>
      <c r="E167" s="18">
        <v>3074000</v>
      </c>
      <c r="F167" s="18">
        <v>3379000</v>
      </c>
      <c r="G167" s="18">
        <v>3602000</v>
      </c>
      <c r="H167" s="18">
        <v>3194600</v>
      </c>
      <c r="I167" s="18">
        <v>3359000</v>
      </c>
      <c r="J167" s="18">
        <v>86000</v>
      </c>
      <c r="K167" s="18">
        <v>197500</v>
      </c>
      <c r="L167" s="18">
        <v>209400</v>
      </c>
      <c r="M167" s="18">
        <v>220100</v>
      </c>
      <c r="N167" s="18">
        <v>259600</v>
      </c>
      <c r="O167" s="18">
        <v>7000</v>
      </c>
      <c r="P167" s="18">
        <v>95000</v>
      </c>
      <c r="Q167" s="18">
        <v>137400</v>
      </c>
      <c r="R167" s="18">
        <v>120700</v>
      </c>
      <c r="S167" s="18">
        <v>164000</v>
      </c>
      <c r="T167" s="18">
        <v>1373000</v>
      </c>
      <c r="U167" s="18">
        <v>1540000</v>
      </c>
      <c r="V167" s="18">
        <v>1906000</v>
      </c>
      <c r="W167" s="18">
        <v>1339800</v>
      </c>
      <c r="X167" s="18">
        <v>1079100</v>
      </c>
      <c r="Y167" s="19">
        <f t="shared" si="7"/>
        <v>5.0983248361252727E-3</v>
      </c>
      <c r="Z167" s="19">
        <f t="shared" si="7"/>
        <v>6.1688311688311688E-2</v>
      </c>
      <c r="AA167" s="19">
        <f t="shared" si="7"/>
        <v>7.2088142707240288E-2</v>
      </c>
      <c r="AB167" s="19">
        <f t="shared" si="7"/>
        <v>9.008807284669354E-2</v>
      </c>
      <c r="AC167" s="19">
        <f t="shared" si="6"/>
        <v>0.15197850060235382</v>
      </c>
      <c r="AD167" s="18">
        <v>400000</v>
      </c>
      <c r="AE167" s="18">
        <v>400000</v>
      </c>
      <c r="AF167" s="18"/>
      <c r="AG167" s="18"/>
      <c r="AH167" s="18"/>
      <c r="AI167" s="20"/>
      <c r="AJ167" s="20"/>
      <c r="AK167" s="20"/>
      <c r="AL167" s="20"/>
      <c r="AM167" s="20"/>
      <c r="AN167" s="18"/>
      <c r="AO167" s="18"/>
      <c r="AP167" s="18"/>
      <c r="AQ167" s="18"/>
      <c r="AR167" s="18"/>
      <c r="AS167" s="22">
        <v>0.42570000000000002</v>
      </c>
      <c r="AT167" s="22">
        <v>0.32300000000000001</v>
      </c>
      <c r="AU167" s="22">
        <v>7.9100000000000004E-2</v>
      </c>
      <c r="AV167" s="18"/>
      <c r="AW167" s="18"/>
      <c r="AX167" s="18"/>
      <c r="AY167" s="18"/>
      <c r="AZ167" s="18"/>
      <c r="BA167" s="18"/>
      <c r="BB167" s="18"/>
    </row>
    <row r="168" spans="2:54" x14ac:dyDescent="0.25">
      <c r="E168" s="1"/>
      <c r="AS168" s="2"/>
    </row>
    <row r="171" spans="2:54" ht="38.25" customHeight="1" x14ac:dyDescent="0.25">
      <c r="AS171" s="2"/>
      <c r="AT171" s="2"/>
      <c r="AU171" s="2"/>
      <c r="AV171" s="2"/>
      <c r="AW171" s="2"/>
      <c r="AX171" s="2"/>
      <c r="AY171" s="2"/>
      <c r="AZ171" s="2"/>
      <c r="BA171" s="2"/>
      <c r="BB171" s="2"/>
    </row>
    <row r="172" spans="2:54" ht="40.5" customHeight="1" x14ac:dyDescent="0.25">
      <c r="AS172" s="2"/>
    </row>
    <row r="173" spans="2:54" ht="61.5" customHeight="1" x14ac:dyDescent="0.25"/>
    <row r="174" spans="2:54" ht="51" customHeight="1" x14ac:dyDescent="0.25"/>
    <row r="175" spans="2:54" ht="49.5" customHeight="1" x14ac:dyDescent="0.25"/>
  </sheetData>
  <autoFilter ref="B3:AH168"/>
  <mergeCells count="2">
    <mergeCell ref="B2:B3"/>
    <mergeCell ref="C2:C3"/>
  </mergeCells>
  <hyperlinks>
    <hyperlink ref="B4" r:id="rId1" display="http://companyresearch.nzx.com.helicon.vuw.ac.nz/deep_ar/newpage.php?pageid=livedata&amp;default=ABA"/>
    <hyperlink ref="B5" r:id="rId2" display="http://companyresearch.nzx.com.helicon.vuw.ac.nz/deep_ar/newpage.php?pageid=livedata&amp;default=AIA"/>
    <hyperlink ref="B7" r:id="rId3" display="http://companyresearch.nzx.com.helicon.vuw.ac.nz/deep_ar/newpage.php?pageid=livedata&amp;default=AIR"/>
    <hyperlink ref="B8" r:id="rId4" display="http://companyresearch.nzx.com.helicon.vuw.ac.nz/deep_ar/newpage.php?pageid=livedata&amp;default=ALF"/>
    <hyperlink ref="B9" r:id="rId5" display="http://companyresearch.nzx.com.helicon.vuw.ac.nz/deep_ar/newpage.php?pageid=livedata&amp;default=AMP"/>
    <hyperlink ref="B13" r:id="rId6" display="http://companyresearch.nzx.com.helicon.vuw.ac.nz/deep_ar/newpage.php?pageid=livedata&amp;default=AOR"/>
    <hyperlink ref="B14" r:id="rId7" display="http://companyresearch.nzx.com.helicon.vuw.ac.nz/deep_ar/newpage.php?pageid=livedata&amp;default=APA"/>
    <hyperlink ref="B15" r:id="rId8" display="http://companyresearch.nzx.com.helicon.vuw.ac.nz/deep_ar/newpage.php?pageid=livedata&amp;default=APN"/>
    <hyperlink ref="B17" r:id="rId9" display="http://companyresearch.nzx.com.helicon.vuw.ac.nz/deep_ar/newpage.php?pageid=livedata&amp;default=ARG"/>
    <hyperlink ref="B18" r:id="rId10" display="http://companyresearch.nzx.com.helicon.vuw.ac.nz/deep_ar/newpage.php?pageid=livedata&amp;default=ARV"/>
    <hyperlink ref="B19" r:id="rId11" display="http://companyresearch.nzx.com.helicon.vuw.ac.nz/deep_ar/newpage.php?pageid=livedata&amp;default=ASBPA"/>
    <hyperlink ref="B20" r:id="rId12" display="http://companyresearch.nzx.com.helicon.vuw.ac.nz/deep_ar/newpage.php?pageid=livedata&amp;default=ASD"/>
    <hyperlink ref="B21" r:id="rId13" display="http://companyresearch.nzx.com.helicon.vuw.ac.nz/deep_ar/newpage.php?pageid=livedata&amp;default=ASF"/>
    <hyperlink ref="B22" r:id="rId14" display="http://companyresearch.nzx.com.helicon.vuw.ac.nz/deep_ar/newpage.php?pageid=livedata&amp;default=ASP"/>
    <hyperlink ref="B23" r:id="rId15" display="http://companyresearch.nzx.com.helicon.vuw.ac.nz/deep_ar/newpage.php?pageid=livedata&amp;default=ASR"/>
    <hyperlink ref="B24" r:id="rId16" display="http://companyresearch.nzx.com.helicon.vuw.ac.nz/deep_ar/newpage.php?pageid=livedata&amp;default=ATM"/>
    <hyperlink ref="B25" r:id="rId17" display="http://companyresearch.nzx.com.helicon.vuw.ac.nz/deep_ar/newpage.php?pageid=livedata&amp;default=AUG"/>
    <hyperlink ref="B27" r:id="rId18" display="http://companyresearch.nzx.com.helicon.vuw.ac.nz/deep_ar/newpage.php?pageid=livedata&amp;default=AWF"/>
    <hyperlink ref="B28" r:id="rId19" display="http://companyresearch.nzx.com.helicon.vuw.ac.nz/deep_ar/newpage.php?pageid=livedata&amp;default=AWK"/>
    <hyperlink ref="B29" r:id="rId20" display="http://companyresearch.nzx.com.helicon.vuw.ac.nz/deep_ar/newpage.php?pageid=livedata&amp;default=BGR"/>
    <hyperlink ref="B30" r:id="rId21" display="http://companyresearch.nzx.com.helicon.vuw.ac.nz/deep_ar/newpage.php?pageid=livedata&amp;default=BIL"/>
    <hyperlink ref="B31" r:id="rId22" display="http://companyresearch.nzx.com.helicon.vuw.ac.nz/deep_ar/newpage.php?pageid=livedata&amp;default=BLT"/>
    <hyperlink ref="B32" r:id="rId23" display="http://companyresearch.nzx.com.helicon.vuw.ac.nz/deep_ar/newpage.php?pageid=livedata&amp;default=BRM"/>
    <hyperlink ref="B33" r:id="rId24" display="http://companyresearch.nzx.com.helicon.vuw.ac.nz/deep_ar/newpage.php?pageid=livedata&amp;default=CAV"/>
    <hyperlink ref="B34" r:id="rId25" display="http://companyresearch.nzx.com.helicon.vuw.ac.nz/deep_ar/newpage.php?pageid=livedata&amp;default=CDI"/>
    <hyperlink ref="B35" r:id="rId26" display="http://companyresearch.nzx.com.helicon.vuw.ac.nz/deep_ar/newpage.php?pageid=livedata&amp;default=CEN"/>
    <hyperlink ref="B36" r:id="rId27" display="http://companyresearch.nzx.com.helicon.vuw.ac.nz/deep_ar/newpage.php?pageid=livedata&amp;default=CMO"/>
    <hyperlink ref="B37" r:id="rId28" display="http://companyresearch.nzx.com.helicon.vuw.ac.nz/deep_ar/newpage.php?pageid=livedata&amp;default=CNU"/>
    <hyperlink ref="B38" r:id="rId29" display="http://companyresearch.nzx.com.helicon.vuw.ac.nz/deep_ar/newpage.php?pageid=livedata&amp;default=COA"/>
    <hyperlink ref="B39" r:id="rId30" display="http://companyresearch.nzx.com.helicon.vuw.ac.nz/deep_ar/newpage.php?pageid=livedata&amp;default=CVT"/>
    <hyperlink ref="B40" r:id="rId31" display="http://companyresearch.nzx.com.helicon.vuw.ac.nz/deep_ar/newpage.php?pageid=livedata&amp;default=DGL"/>
    <hyperlink ref="B41" r:id="rId32" display="http://companyresearch.nzx.com.helicon.vuw.ac.nz/deep_ar/newpage.php?pageid=livedata&amp;default=DIL"/>
    <hyperlink ref="B42" r:id="rId33" display="http://companyresearch.nzx.com.helicon.vuw.ac.nz/deep_ar/newpage.php?pageid=livedata&amp;default=DIV"/>
    <hyperlink ref="B43" r:id="rId34" display="http://companyresearch.nzx.com.helicon.vuw.ac.nz/deep_ar/newpage.php?pageid=livedata&amp;default=DNZ"/>
    <hyperlink ref="B44" r:id="rId35" display="http://companyresearch.nzx.com.helicon.vuw.ac.nz/deep_ar/newpage.php?pageid=livedata&amp;default=EBO"/>
    <hyperlink ref="B45" r:id="rId36" display="http://companyresearch.nzx.com.helicon.vuw.ac.nz/deep_ar/newpage.php?pageid=livedata&amp;default=EMF"/>
    <hyperlink ref="B46" r:id="rId37" display="http://companyresearch.nzx.com.helicon.vuw.ac.nz/deep_ar/newpage.php?pageid=livedata&amp;default=ERD"/>
    <hyperlink ref="B47" r:id="rId38" display="http://companyresearch.nzx.com.helicon.vuw.ac.nz/deep_ar/newpage.php?pageid=livedata&amp;default=EUF"/>
    <hyperlink ref="B48" r:id="rId39" display="http://companyresearch.nzx.com.helicon.vuw.ac.nz/deep_ar/newpage.php?pageid=livedata&amp;default=EVO"/>
    <hyperlink ref="B49" r:id="rId40" display="http://companyresearch.nzx.com.helicon.vuw.ac.nz/deep_ar/newpage.php?pageid=livedata&amp;default=FBU"/>
    <hyperlink ref="B51" r:id="rId41" display="http://companyresearch.nzx.com.helicon.vuw.ac.nz/deep_ar/newpage.php?pageid=livedata&amp;default=FIN"/>
    <hyperlink ref="B52" r:id="rId42" display="http://companyresearch.nzx.com.helicon.vuw.ac.nz/deep_ar/newpage.php?pageid=livedata&amp;default=FLI"/>
    <hyperlink ref="B53" r:id="rId43" display="http://companyresearch.nzx.com.helicon.vuw.ac.nz/deep_ar/newpage.php?pageid=livedata&amp;default=FNZ"/>
    <hyperlink ref="B54" r:id="rId44" display="http://companyresearch.nzx.com.helicon.vuw.ac.nz/deep_ar/newpage.php?pageid=livedata&amp;default=FPH"/>
    <hyperlink ref="B55" r:id="rId45" display="http://companyresearch.nzx.com.helicon.vuw.ac.nz/deep_ar/newpage.php?pageid=livedata&amp;default=FRE"/>
    <hyperlink ref="B56" r:id="rId46" display="http://companyresearch.nzx.com.helicon.vuw.ac.nz/deep_ar/newpage.php?pageid=livedata&amp;default=FSF"/>
    <hyperlink ref="B57" r:id="rId47" display="http://companyresearch.nzx.com.helicon.vuw.ac.nz/deep_ar/newpage.php?pageid=livedata&amp;default=GMT"/>
    <hyperlink ref="B58" r:id="rId48" display="http://companyresearch.nzx.com.helicon.vuw.ac.nz/deep_ar/newpage.php?pageid=livedata&amp;default=GNE"/>
    <hyperlink ref="B59" r:id="rId49" display="http://companyresearch.nzx.com.helicon.vuw.ac.nz/deep_ar/newpage.php?pageid=livedata&amp;default=GTK"/>
    <hyperlink ref="B60" r:id="rId50" display="http://companyresearch.nzx.com.helicon.vuw.ac.nz/deep_ar/newpage.php?pageid=livedata&amp;default=GXH"/>
    <hyperlink ref="B61" r:id="rId51" display="http://companyresearch.nzx.com.helicon.vuw.ac.nz/deep_ar/newpage.php?pageid=livedata&amp;default=HBY"/>
    <hyperlink ref="B62" r:id="rId52" display="http://companyresearch.nzx.com.helicon.vuw.ac.nz/deep_ar/newpage.php?pageid=livedata&amp;default=HLG"/>
    <hyperlink ref="B63" r:id="rId53" display="http://companyresearch.nzx.com.helicon.vuw.ac.nz/deep_ar/newpage.php?pageid=livedata&amp;default=HNZ"/>
    <hyperlink ref="B64" r:id="rId54" display="http://companyresearch.nzx.com.helicon.vuw.ac.nz/deep_ar/newpage.php?pageid=livedata&amp;default=IFT"/>
    <hyperlink ref="B66" r:id="rId55" display="http://companyresearch.nzx.com.helicon.vuw.ac.nz/deep_ar/newpage.php?pageid=livedata&amp;default=IKE"/>
    <hyperlink ref="B67" r:id="rId56" display="http://companyresearch.nzx.com.helicon.vuw.ac.nz/deep_ar/newpage.php?pageid=livedata&amp;default=IQE"/>
    <hyperlink ref="B68" r:id="rId57" display="http://companyresearch.nzx.com.helicon.vuw.ac.nz/deep_ar/newpage.php?pageid=livedata&amp;default=KFL"/>
    <hyperlink ref="B69" r:id="rId58" display="http://companyresearch.nzx.com.helicon.vuw.ac.nz/deep_ar/newpage.php?pageid=livedata&amp;default=KMD"/>
    <hyperlink ref="B70" r:id="rId59" display="http://companyresearch.nzx.com.helicon.vuw.ac.nz/deep_ar/newpage.php?pageid=livedata&amp;default=KPG"/>
    <hyperlink ref="B71" r:id="rId60" display="http://companyresearch.nzx.com.helicon.vuw.ac.nz/deep_ar/newpage.php?pageid=livedata&amp;default=KRK"/>
    <hyperlink ref="B72" r:id="rId61" display="http://companyresearch.nzx.com.helicon.vuw.ac.nz/deep_ar/newpage.php?pageid=livedata&amp;default=MAD"/>
    <hyperlink ref="B73" r:id="rId62" display="http://companyresearch.nzx.com.helicon.vuw.ac.nz/deep_ar/newpage.php?pageid=livedata&amp;default=MCK"/>
    <hyperlink ref="B74" r:id="rId63" display="http://companyresearch.nzx.com.helicon.vuw.ac.nz/deep_ar/newpage.php?pageid=livedata&amp;default=MDZ"/>
    <hyperlink ref="B75" r:id="rId64" display="http://companyresearch.nzx.com.helicon.vuw.ac.nz/deep_ar/newpage.php?pageid=livedata&amp;default=MEL"/>
    <hyperlink ref="B76" r:id="rId65" display="http://companyresearch.nzx.com.helicon.vuw.ac.nz/deep_ar/newpage.php?pageid=livedata&amp;default=MET"/>
    <hyperlink ref="B77" r:id="rId66" display="http://companyresearch.nzx.com.helicon.vuw.ac.nz/deep_ar/newpage.php?pageid=livedata&amp;default=MFT"/>
    <hyperlink ref="B78" r:id="rId67" display="http://companyresearch.nzx.com.helicon.vuw.ac.nz/deep_ar/newpage.php?pageid=livedata&amp;default=MGL"/>
    <hyperlink ref="B79" r:id="rId68" display="http://companyresearch.nzx.com.helicon.vuw.ac.nz/deep_ar/newpage.php?pageid=livedata&amp;default=MHI"/>
    <hyperlink ref="B80" r:id="rId69" display="http://companyresearch.nzx.com.helicon.vuw.ac.nz/deep_ar/newpage.php?pageid=livedata&amp;default=MLN"/>
    <hyperlink ref="B81" r:id="rId70" display="http://companyresearch.nzx.com.helicon.vuw.ac.nz/deep_ar/newpage.php?pageid=livedata&amp;default=MMH"/>
    <hyperlink ref="B82" r:id="rId71" display="http://companyresearch.nzx.com.helicon.vuw.ac.nz/deep_ar/newpage.php?pageid=livedata&amp;default=MOA"/>
    <hyperlink ref="B83" r:id="rId72" display="http://companyresearch.nzx.com.helicon.vuw.ac.nz/deep_ar/newpage.php?pageid=livedata&amp;default=MPG"/>
    <hyperlink ref="B84" r:id="rId73" display="http://companyresearch.nzx.com.helicon.vuw.ac.nz/deep_ar/newpage.php?pageid=livedata&amp;default=MRP"/>
    <hyperlink ref="B85" r:id="rId74" display="http://companyresearch.nzx.com.helicon.vuw.ac.nz/deep_ar/newpage.php?pageid=livedata&amp;default=MVN"/>
    <hyperlink ref="B86" r:id="rId75" display="http://companyresearch.nzx.com.helicon.vuw.ac.nz/deep_ar/newpage.php?pageid=livedata&amp;default=MZY"/>
    <hyperlink ref="B87" r:id="rId76" display="http://companyresearch.nzx.com.helicon.vuw.ac.nz/deep_ar/newpage.php?pageid=livedata&amp;default=NPT"/>
    <hyperlink ref="B88" r:id="rId77" display="http://companyresearch.nzx.com.helicon.vuw.ac.nz/deep_ar/newpage.php?pageid=livedata&amp;default=NPX"/>
    <hyperlink ref="B89" r:id="rId78" display="http://companyresearch.nzx.com.helicon.vuw.ac.nz/deep_ar/newpage.php?pageid=livedata&amp;default=NTL"/>
    <hyperlink ref="B90" r:id="rId79" display="http://companyresearch.nzx.com.helicon.vuw.ac.nz/deep_ar/newpage.php?pageid=livedata&amp;default=NWF"/>
    <hyperlink ref="B91" r:id="rId80" display="http://companyresearch.nzx.com.helicon.vuw.ac.nz/deep_ar/newpage.php?pageid=livedata&amp;default=NZF"/>
    <hyperlink ref="B92" r:id="rId81" display="http://companyresearch.nzx.com.helicon.vuw.ac.nz/deep_ar/newpage.php?pageid=livedata&amp;default=NZO"/>
    <hyperlink ref="B93" r:id="rId82" display="http://companyresearch.nzx.com.helicon.vuw.ac.nz/deep_ar/newpage.php?pageid=livedata&amp;default=NZR"/>
    <hyperlink ref="B94" r:id="rId83" display="http://companyresearch.nzx.com.helicon.vuw.ac.nz/deep_ar/newpage.php?pageid=livedata&amp;default=NZX"/>
    <hyperlink ref="B97" r:id="rId84" display="http://companyresearch.nzx.com.helicon.vuw.ac.nz/deep_ar/newpage.php?pageid=livedata&amp;default=OGC"/>
    <hyperlink ref="B98" r:id="rId85" display="http://companyresearch.nzx.com.helicon.vuw.ac.nz/deep_ar/newpage.php?pageid=livedata&amp;default=OHE"/>
    <hyperlink ref="B99" r:id="rId86" display="http://companyresearch.nzx.com.helicon.vuw.ac.nz/deep_ar/newpage.php?pageid=livedata&amp;default=OIC"/>
    <hyperlink ref="B100" r:id="rId87" display="http://companyresearch.nzx.com.helicon.vuw.ac.nz/deep_ar/newpage.php?pageid=livedata&amp;default=OZY"/>
    <hyperlink ref="B101" r:id="rId88" display="http://companyresearch.nzx.com.helicon.vuw.ac.nz/deep_ar/newpage.php?pageid=livedata&amp;default=PAY"/>
    <hyperlink ref="B102" r:id="rId89" display="http://companyresearch.nzx.com.helicon.vuw.ac.nz/deep_ar/newpage.php?pageid=livedata&amp;default=PCT"/>
    <hyperlink ref="B103" r:id="rId90" display="http://companyresearch.nzx.com.helicon.vuw.ac.nz/deep_ar/newpage.php?pageid=livedata&amp;default=PEB"/>
    <hyperlink ref="B104" r:id="rId91" display="http://companyresearch.nzx.com.helicon.vuw.ac.nz/deep_ar/newpage.php?pageid=livedata&amp;default=PFI"/>
    <hyperlink ref="B105" r:id="rId92" display="http://companyresearch.nzx.com.helicon.vuw.ac.nz/deep_ar/newpage.php?pageid=livedata&amp;default=PGC"/>
    <hyperlink ref="B106" r:id="rId93" display="http://companyresearch.nzx.com.helicon.vuw.ac.nz/deep_ar/newpage.php?pageid=livedata&amp;default=PGW"/>
    <hyperlink ref="B110" r:id="rId94" display="http://companyresearch.nzx.com.helicon.vuw.ac.nz/deep_ar/newpage.php?pageid=livedata&amp;default=PIL"/>
    <hyperlink ref="B111" r:id="rId95" display="http://companyresearch.nzx.com.helicon.vuw.ac.nz/deep_ar/newpage.php?pageid=livedata&amp;default=POT"/>
    <hyperlink ref="B112" r:id="rId96" display="http://companyresearch.nzx.com.helicon.vuw.ac.nz/deep_ar/newpage.php?pageid=livedata&amp;default=PPL"/>
    <hyperlink ref="B113" r:id="rId97" display="http://companyresearch.nzx.com.helicon.vuw.ac.nz/deep_ar/newpage.php?pageid=livedata&amp;default=RAK"/>
    <hyperlink ref="B114" r:id="rId98" display="http://companyresearch.nzx.com.helicon.vuw.ac.nz/deep_ar/newpage.php?pageid=livedata&amp;default=RBC"/>
    <hyperlink ref="B115" r:id="rId99" display="http://companyresearch.nzx.com.helicon.vuw.ac.nz/deep_ar/newpage.php?pageid=livedata&amp;default=RBD"/>
    <hyperlink ref="B116" r:id="rId100" display="http://companyresearch.nzx.com.helicon.vuw.ac.nz/deep_ar/newpage.php?pageid=livedata&amp;default=RYM"/>
    <hyperlink ref="B117" r:id="rId101" display="http://companyresearch.nzx.com.helicon.vuw.ac.nz/deep_ar/newpage.php?pageid=livedata&amp;default=SAN"/>
    <hyperlink ref="B118" r:id="rId102" display="http://companyresearch.nzx.com.helicon.vuw.ac.nz/deep_ar/newpage.php?pageid=livedata&amp;default=SCL"/>
    <hyperlink ref="B121" r:id="rId103" display="http://companyresearch.nzx.com.helicon.vuw.ac.nz/deep_ar/newpage.php?pageid=livedata&amp;default=SCT"/>
    <hyperlink ref="B122" r:id="rId104" display="http://companyresearch.nzx.com.helicon.vuw.ac.nz/deep_ar/newpage.php?pageid=livedata&amp;default=SCY"/>
    <hyperlink ref="B123" r:id="rId105" display="http://companyresearch.nzx.com.helicon.vuw.ac.nz/deep_ar/newpage.php?pageid=livedata&amp;default=SEA"/>
    <hyperlink ref="B124" r:id="rId106" display="http://companyresearch.nzx.com.helicon.vuw.ac.nz/deep_ar/newpage.php?pageid=livedata&amp;default=SEK"/>
    <hyperlink ref="B125" r:id="rId107" display="http://companyresearch.nzx.com.helicon.vuw.ac.nz/deep_ar/newpage.php?pageid=livedata&amp;default=SKC"/>
    <hyperlink ref="B126" r:id="rId108" display="http://companyresearch.nzx.com.helicon.vuw.ac.nz/deep_ar/newpage.php?pageid=livedata&amp;default=SKL"/>
    <hyperlink ref="B127" r:id="rId109" display="http://companyresearch.nzx.com.helicon.vuw.ac.nz/deep_ar/newpage.php?pageid=livedata&amp;default=SKO"/>
    <hyperlink ref="B128" r:id="rId110" display="http://companyresearch.nzx.com.helicon.vuw.ac.nz/deep_ar/newpage.php?pageid=livedata&amp;default=SKT"/>
    <hyperlink ref="B129" r:id="rId111" display="http://companyresearch.nzx.com.helicon.vuw.ac.nz/deep_ar/newpage.php?pageid=livedata&amp;default=SLG"/>
    <hyperlink ref="B130" r:id="rId112" display="http://companyresearch.nzx.com.helicon.vuw.ac.nz/deep_ar/newpage.php?pageid=livedata&amp;default=SLI"/>
    <hyperlink ref="B131" r:id="rId113" display="http://companyresearch.nzx.com.helicon.vuw.ac.nz/deep_ar/newpage.php?pageid=livedata&amp;default=SML"/>
    <hyperlink ref="B132" r:id="rId114" display="http://companyresearch.nzx.com.helicon.vuw.ac.nz/deep_ar/newpage.php?pageid=livedata&amp;default=SPK"/>
    <hyperlink ref="B133" r:id="rId115" display="http://companyresearch.nzx.com.helicon.vuw.ac.nz/deep_ar/newpage.php?pageid=livedata&amp;default=SPN"/>
    <hyperlink ref="B134" r:id="rId116" display="http://companyresearch.nzx.com.helicon.vuw.ac.nz/deep_ar/newpage.php?pageid=livedata&amp;default=SPY"/>
    <hyperlink ref="B135" r:id="rId117" display="http://companyresearch.nzx.com.helicon.vuw.ac.nz/deep_ar/newpage.php?pageid=livedata&amp;default=STU"/>
    <hyperlink ref="B136" r:id="rId118" display="http://companyresearch.nzx.com.helicon.vuw.ac.nz/deep_ar/newpage.php?pageid=livedata&amp;default=SUM"/>
    <hyperlink ref="B137" r:id="rId119" display="http://companyresearch.nzx.com.helicon.vuw.ac.nz/deep_ar/newpage.php?pageid=livedata&amp;default=TEN"/>
    <hyperlink ref="B138" r:id="rId120" display="http://companyresearch.nzx.com.helicon.vuw.ac.nz/deep_ar/newpage.php?pageid=livedata&amp;default=TGG"/>
    <hyperlink ref="B139" r:id="rId121" display="http://companyresearch.nzx.com.helicon.vuw.ac.nz/deep_ar/newpage.php?pageid=livedata&amp;default=THL"/>
    <hyperlink ref="B141" r:id="rId122" display="http://companyresearch.nzx.com.helicon.vuw.ac.nz/deep_ar/newpage.php?pageid=livedata&amp;default=TIL"/>
    <hyperlink ref="B142" r:id="rId123" display="http://companyresearch.nzx.com.helicon.vuw.ac.nz/deep_ar/newpage.php?pageid=livedata&amp;default=TLS"/>
    <hyperlink ref="B143" r:id="rId124" display="http://companyresearch.nzx.com.helicon.vuw.ac.nz/deep_ar/newpage.php?pageid=livedata&amp;default=TME"/>
    <hyperlink ref="B146" r:id="rId125" display="http://companyresearch.nzx.com.helicon.vuw.ac.nz/deep_ar/newpage.php?pageid=livedata&amp;default=TNR"/>
    <hyperlink ref="B147" r:id="rId126" display="http://companyresearch.nzx.com.helicon.vuw.ac.nz/deep_ar/newpage.php?pageid=livedata&amp;default=TNZ"/>
    <hyperlink ref="B148" r:id="rId127" display="http://companyresearch.nzx.com.helicon.vuw.ac.nz/deep_ar/newpage.php?pageid=livedata&amp;default=TPW"/>
    <hyperlink ref="B149" r:id="rId128" display="http://companyresearch.nzx.com.helicon.vuw.ac.nz/deep_ar/newpage.php?pageid=livedata&amp;default=TRS"/>
    <hyperlink ref="B150" r:id="rId129" display="http://companyresearch.nzx.com.helicon.vuw.ac.nz/deep_ar/newpage.php?pageid=livedata&amp;default=TTK"/>
    <hyperlink ref="B151" r:id="rId130" display="http://companyresearch.nzx.com.helicon.vuw.ac.nz/deep_ar/newpage.php?pageid=livedata&amp;default=TWF"/>
    <hyperlink ref="B152" r:id="rId131" display="http://companyresearch.nzx.com.helicon.vuw.ac.nz/deep_ar/newpage.php?pageid=livedata&amp;default=TWR"/>
    <hyperlink ref="B153" r:id="rId132" display="http://companyresearch.nzx.com.helicon.vuw.ac.nz/deep_ar/newpage.php?pageid=livedata&amp;default=USF"/>
    <hyperlink ref="B154" r:id="rId133" display="http://companyresearch.nzx.com.helicon.vuw.ac.nz/deep_ar/newpage.php?pageid=livedata&amp;default=USG"/>
    <hyperlink ref="B155" r:id="rId134" display="http://companyresearch.nzx.com.helicon.vuw.ac.nz/deep_ar/newpage.php?pageid=livedata&amp;default=USM"/>
    <hyperlink ref="B156" r:id="rId135" display="http://companyresearch.nzx.com.helicon.vuw.ac.nz/deep_ar/newpage.php?pageid=livedata&amp;default=USS"/>
    <hyperlink ref="B157" r:id="rId136" display="http://companyresearch.nzx.com.helicon.vuw.ac.nz/deep_ar/newpage.php?pageid=livedata&amp;default=USV"/>
    <hyperlink ref="B158" r:id="rId137" display="http://companyresearch.nzx.com.helicon.vuw.ac.nz/deep_ar/newpage.php?pageid=livedata&amp;default=VCT"/>
    <hyperlink ref="B159" r:id="rId138" display="http://companyresearch.nzx.com.helicon.vuw.ac.nz/deep_ar/newpage.php?pageid=livedata&amp;default=VGL"/>
    <hyperlink ref="B160" r:id="rId139" display="http://companyresearch.nzx.com.helicon.vuw.ac.nz/deep_ar/newpage.php?pageid=livedata&amp;default=VHP"/>
    <hyperlink ref="B161" r:id="rId140" display="http://companyresearch.nzx.com.helicon.vuw.ac.nz/deep_ar/newpage.php?pageid=livedata&amp;default=VIL"/>
    <hyperlink ref="B162" r:id="rId141" display="http://companyresearch.nzx.com.helicon.vuw.ac.nz/deep_ar/newpage.php?pageid=livedata&amp;default=WBC"/>
    <hyperlink ref="B163" r:id="rId142" display="http://companyresearch.nzx.com.helicon.vuw.ac.nz/deep_ar/newpage.php?pageid=livedata&amp;default=WDT"/>
    <hyperlink ref="B164" r:id="rId143" display="http://companyresearch.nzx.com.helicon.vuw.ac.nz/deep_ar/newpage.php?pageid=livedata&amp;default=WHS"/>
    <hyperlink ref="B165" r:id="rId144" display="http://companyresearch.nzx.com.helicon.vuw.ac.nz/deep_ar/newpage.php?pageid=livedata&amp;default=WYN"/>
    <hyperlink ref="B166" r:id="rId145" display="http://companyresearch.nzx.com.helicon.vuw.ac.nz/deep_ar/newpage.php?pageid=livedata&amp;default=XRO"/>
    <hyperlink ref="B167" r:id="rId146" display="http://companyresearch.nzx.com.helicon.vuw.ac.nz/deep_ar/newpage.php?pageid=livedata&amp;default=ZEL"/>
    <hyperlink ref="B6" r:id="rId147" display="http://companyresearch.nzx.com.helicon.vuw.ac.nz/deep_ar/newpage.php?pageid=livedata&amp;default=AIA"/>
    <hyperlink ref="B10:B11" r:id="rId148" display="http://companyresearch.nzx.com.helicon.vuw.ac.nz/deep_ar/newpage.php?pageid=livedata&amp;default=AMP"/>
    <hyperlink ref="B16" r:id="rId149" display="http://companyresearch.nzx.com.helicon.vuw.ac.nz/deep_ar/newpage.php?pageid=livedata&amp;default=APN"/>
    <hyperlink ref="B50" r:id="rId150" display="http://companyresearch.nzx.com.helicon.vuw.ac.nz/deep_ar/newpage.php?pageid=livedata&amp;default=FBU"/>
    <hyperlink ref="B65" r:id="rId151" display="http://companyresearch.nzx.com.helicon.vuw.ac.nz/deep_ar/newpage.php?pageid=livedata&amp;default=IFT"/>
    <hyperlink ref="B95:B96" r:id="rId152" display="http://companyresearch.nzx.com.helicon.vuw.ac.nz/deep_ar/newpage.php?pageid=livedata&amp;default=NZX"/>
    <hyperlink ref="B107:B109" r:id="rId153" display="http://companyresearch.nzx.com.helicon.vuw.ac.nz/deep_ar/newpage.php?pageid=livedata&amp;default=PGW"/>
    <hyperlink ref="B119:B120" r:id="rId154" display="http://companyresearch.nzx.com.helicon.vuw.ac.nz/deep_ar/newpage.php?pageid=livedata&amp;default=SCL"/>
    <hyperlink ref="B140" r:id="rId155" display="http://companyresearch.nzx.com.helicon.vuw.ac.nz/deep_ar/newpage.php?pageid=livedata&amp;default=THL"/>
    <hyperlink ref="B144:B145" r:id="rId156" display="http://companyresearch.nzx.com.helicon.vuw.ac.nz/deep_ar/newpage.php?pageid=livedata&amp;default=TME"/>
  </hyperlinks>
  <pageMargins left="0.7" right="0.7" top="0.75" bottom="0.75" header="0.3" footer="0.3"/>
  <pageSetup paperSize="9" orientation="portrait" r:id="rId157"/>
  <drawing r:id="rId1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DATA</vt:lpstr>
    </vt:vector>
  </TitlesOfParts>
  <Company>NZ Trade and Enterprise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Ormrod -WLG</dc:creator>
  <cp:lastModifiedBy>Thomas Martin</cp:lastModifiedBy>
  <cp:lastPrinted>2016-01-06T20:20:50Z</cp:lastPrinted>
  <dcterms:created xsi:type="dcterms:W3CDTF">2015-09-13T01:45:47Z</dcterms:created>
  <dcterms:modified xsi:type="dcterms:W3CDTF">2016-01-06T20:22:03Z</dcterms:modified>
</cp:coreProperties>
</file>